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SAUGYKLA_S\Biudzetas\Sprendimai\Aiskinamieji rastai\2026 m\"/>
    </mc:Choice>
  </mc:AlternateContent>
  <xr:revisionPtr revIDLastSave="0" documentId="13_ncr:1_{C1895295-999D-4FB0-9526-0A7481BA7F9A}" xr6:coauthVersionLast="47" xr6:coauthVersionMax="47" xr10:uidLastSave="{00000000-0000-0000-0000-000000000000}"/>
  <bookViews>
    <workbookView xWindow="-120" yWindow="-120" windowWidth="38640" windowHeight="21120" tabRatio="857" xr2:uid="{00000000-000D-0000-FFFF-FFFF00000000}"/>
  </bookViews>
  <sheets>
    <sheet name="Investicijos_2026" sheetId="13" r:id="rId1"/>
  </sheets>
  <definedNames>
    <definedName name="_xlnm.Print_Titles" localSheetId="0">Investicijos_2026!$3:$4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114" i="13"/>
  <c r="D14" i="13" l="1"/>
  <c r="D98" i="13"/>
  <c r="D95" i="13"/>
  <c r="D107" i="13"/>
  <c r="D54" i="13"/>
  <c r="D18" i="13" l="1"/>
  <c r="D110" i="13"/>
  <c r="D104" i="13"/>
  <c r="D101" i="13"/>
  <c r="D89" i="13"/>
  <c r="D83" i="13" l="1"/>
  <c r="D80" i="13"/>
  <c r="D77" i="13"/>
  <c r="D74" i="13"/>
  <c r="D71" i="13"/>
  <c r="D70" i="13"/>
  <c r="D69" i="13" s="1"/>
  <c r="D66" i="13"/>
  <c r="D58" i="13"/>
  <c r="D53" i="13"/>
  <c r="D48" i="13"/>
  <c r="D44" i="13"/>
  <c r="D37" i="13"/>
  <c r="D31" i="13"/>
  <c r="D30" i="13"/>
  <c r="D27" i="13"/>
  <c r="D123" i="13" l="1"/>
  <c r="D60" i="13"/>
  <c r="D57" i="13" s="1"/>
  <c r="D116" i="13"/>
  <c r="D109" i="13"/>
  <c r="D108" i="13" s="1"/>
  <c r="D106" i="13"/>
  <c r="D105" i="13" s="1"/>
  <c r="D97" i="13"/>
  <c r="D96" i="13" s="1"/>
  <c r="D94" i="13"/>
  <c r="D93" i="13" s="1"/>
  <c r="E84" i="13"/>
  <c r="D82" i="13"/>
  <c r="D79" i="13"/>
  <c r="D76" i="13"/>
  <c r="D75" i="13" s="1"/>
  <c r="D73" i="13"/>
  <c r="D72" i="13" s="1"/>
  <c r="E69" i="13"/>
  <c r="E68" i="13" s="1"/>
  <c r="D68" i="13"/>
  <c r="D55" i="13"/>
  <c r="D52" i="13" s="1"/>
  <c r="D50" i="13"/>
  <c r="D47" i="13" s="1"/>
  <c r="D41" i="13"/>
  <c r="D39" i="13"/>
  <c r="E38" i="13"/>
  <c r="D35" i="13"/>
  <c r="D33" i="13"/>
  <c r="D29" i="13"/>
  <c r="D26" i="13" s="1"/>
  <c r="E21" i="13"/>
  <c r="E18" i="13"/>
  <c r="E14" i="13"/>
  <c r="E11" i="13"/>
  <c r="D120" i="13" l="1"/>
  <c r="D38" i="13"/>
  <c r="D32" i="13"/>
  <c r="D11" i="13"/>
  <c r="D121" i="13" s="1"/>
  <c r="D122" i="13"/>
  <c r="D6" i="13"/>
  <c r="D21" i="13"/>
  <c r="D64" i="13"/>
  <c r="D63" i="13" s="1"/>
  <c r="D43" i="13"/>
  <c r="D81" i="13"/>
  <c r="D78" i="13"/>
  <c r="D85" i="13"/>
  <c r="D84" i="13" s="1"/>
  <c r="D88" i="13"/>
  <c r="D87" i="13" s="1"/>
  <c r="D91" i="13"/>
  <c r="D90" i="13" s="1"/>
  <c r="D100" i="13"/>
  <c r="D99" i="13" s="1"/>
  <c r="D103" i="13"/>
  <c r="D102" i="13" s="1"/>
  <c r="D119" i="13" l="1"/>
  <c r="D124" i="13"/>
  <c r="D5" i="13"/>
  <c r="D111" i="13" s="1"/>
  <c r="D125" i="13" l="1"/>
</calcChain>
</file>

<file path=xl/sharedStrings.xml><?xml version="1.0" encoding="utf-8"?>
<sst xmlns="http://schemas.openxmlformats.org/spreadsheetml/2006/main" count="323" uniqueCount="273">
  <si>
    <t>Eil. Nr.</t>
  </si>
  <si>
    <t xml:space="preserve"> Asignavimų valdytojo ir programos (priemonės) pavadinimas</t>
  </si>
  <si>
    <t>Iš viso</t>
  </si>
  <si>
    <t>1.</t>
  </si>
  <si>
    <t>1.1.</t>
  </si>
  <si>
    <t>Savivaldybės valdymo ir pagrindinių funkcijų vykdymo programa Nr. 4</t>
  </si>
  <si>
    <t>1.1.1.</t>
  </si>
  <si>
    <t>2.</t>
  </si>
  <si>
    <t>Savivaldybės administracija</t>
  </si>
  <si>
    <t>2.1.</t>
  </si>
  <si>
    <t>Ugdymo kokybės ir mokymosi aplinkos užtikrinimo programa Nr. 1</t>
  </si>
  <si>
    <t>Socialinės paramos ir sveikatos apsaugos paslaugų kokybės ir prieinamumo gerinimo programa Nr. 2</t>
  </si>
  <si>
    <t>______________________</t>
  </si>
  <si>
    <t>1.3.</t>
  </si>
  <si>
    <t>Kultūros ir turizmo, sporto, jaunimo ir bendruomenių veiklos aktyvinimo programa Nr. 3</t>
  </si>
  <si>
    <t>1.4.</t>
  </si>
  <si>
    <t>13.</t>
  </si>
  <si>
    <t>13.1.</t>
  </si>
  <si>
    <t>15.</t>
  </si>
  <si>
    <t>15.1.1.</t>
  </si>
  <si>
    <t>16.</t>
  </si>
  <si>
    <t>18.</t>
  </si>
  <si>
    <t>18.1.1.</t>
  </si>
  <si>
    <t>3.</t>
  </si>
  <si>
    <t>3.1.</t>
  </si>
  <si>
    <t>3.1.1.</t>
  </si>
  <si>
    <t>4.</t>
  </si>
  <si>
    <t>4.1.</t>
  </si>
  <si>
    <t>4.1.1.</t>
  </si>
  <si>
    <t>5.</t>
  </si>
  <si>
    <t>5.1.</t>
  </si>
  <si>
    <t>5.1.1.</t>
  </si>
  <si>
    <t>6.</t>
  </si>
  <si>
    <t>6.1.</t>
  </si>
  <si>
    <t>6.1.1.</t>
  </si>
  <si>
    <t>7.</t>
  </si>
  <si>
    <t>7.1.1.</t>
  </si>
  <si>
    <t>8.</t>
  </si>
  <si>
    <t>9.</t>
  </si>
  <si>
    <t>10.</t>
  </si>
  <si>
    <t>10.1.</t>
  </si>
  <si>
    <t>10.1.1.</t>
  </si>
  <si>
    <t>11.</t>
  </si>
  <si>
    <t>11.1.</t>
  </si>
  <si>
    <t>11.1.1.</t>
  </si>
  <si>
    <t>12.</t>
  </si>
  <si>
    <t>12.1.</t>
  </si>
  <si>
    <t>12.1.1.</t>
  </si>
  <si>
    <t>14.</t>
  </si>
  <si>
    <t>14.1.1.</t>
  </si>
  <si>
    <t>14.1.</t>
  </si>
  <si>
    <t>16.1.</t>
  </si>
  <si>
    <t>16.1.1.</t>
  </si>
  <si>
    <t>Skuodo vaikų lopšelis-darželis</t>
  </si>
  <si>
    <t>Mosėdžio vaikų lopšelis-darželis</t>
  </si>
  <si>
    <t>7.1.</t>
  </si>
  <si>
    <t>Infrastruktūros ir investicijų plėtros programa Nr. 6</t>
  </si>
  <si>
    <t>Barstyčių seniūnija</t>
  </si>
  <si>
    <t>Aleksandrijos seniūnija</t>
  </si>
  <si>
    <t>Ylakių seniūnija</t>
  </si>
  <si>
    <t>Mosėdžio seniūnija</t>
  </si>
  <si>
    <t>Notėnų seniūnija</t>
  </si>
  <si>
    <t>Šačių seniūnija</t>
  </si>
  <si>
    <t>13.1.1.</t>
  </si>
  <si>
    <t>Ylakių gimnazija</t>
  </si>
  <si>
    <t>Skuodo rajono kultūros centras</t>
  </si>
  <si>
    <t>Ylakių vaikų lopšelis-darželis</t>
  </si>
  <si>
    <t>Mosėdžio gimnazija</t>
  </si>
  <si>
    <t>Skuodo Pranciškaus Žadeikio gimnazija</t>
  </si>
  <si>
    <t>8.1.</t>
  </si>
  <si>
    <t>8.1.1.</t>
  </si>
  <si>
    <t>9.1.</t>
  </si>
  <si>
    <t>9.1.1.</t>
  </si>
  <si>
    <t>17.</t>
  </si>
  <si>
    <t>17.1.</t>
  </si>
  <si>
    <t>17.1.1.</t>
  </si>
  <si>
    <t>19.</t>
  </si>
  <si>
    <t>19.1.</t>
  </si>
  <si>
    <t>19.1.1.</t>
  </si>
  <si>
    <t>20.</t>
  </si>
  <si>
    <t>20.1.</t>
  </si>
  <si>
    <t>20.1.1.</t>
  </si>
  <si>
    <t>Skuodo rajono savivaldybės R. Granausko viešoji biblioteka</t>
  </si>
  <si>
    <t>4.2.</t>
  </si>
  <si>
    <t>Paaiškinimai</t>
  </si>
  <si>
    <t>Skuodo rajono savivaldybės kūno kultūros ir sporto centras</t>
  </si>
  <si>
    <t>Skuodo muziejus</t>
  </si>
  <si>
    <t>Skuodo miesto seniūnija</t>
  </si>
  <si>
    <t>1.2.</t>
  </si>
  <si>
    <t>1.3.1.</t>
  </si>
  <si>
    <t>1.4.1.</t>
  </si>
  <si>
    <t>I</t>
  </si>
  <si>
    <t>II</t>
  </si>
  <si>
    <t>IV</t>
  </si>
  <si>
    <t>VI</t>
  </si>
  <si>
    <t>Pagal programas</t>
  </si>
  <si>
    <t>III</t>
  </si>
  <si>
    <t>18.1.</t>
  </si>
  <si>
    <t>6.2.2.6. Kelių priežiūros ir plėtros programos įgyvendinimas</t>
  </si>
  <si>
    <t>6.1.1.1. Gatvių apšvietimo užtikrinimas seniūnijose</t>
  </si>
  <si>
    <t>4.1.1.2. Seniūnijų veiklos užtikrinimas</t>
  </si>
  <si>
    <t>6.1.1.2. Komunalinio ūkio plėtra seniūnijose</t>
  </si>
  <si>
    <t>3.1.1.1. Skuodo rajono savivaldybės R. Granausko viešosios bibliotekos veiklos  užtikrinimas</t>
  </si>
  <si>
    <t>3.1.1.2. Kultūros centro veiklos užtikrinimas</t>
  </si>
  <si>
    <t>3.1.1.6. Skuodo muziejaus veiklos užtikrinimas</t>
  </si>
  <si>
    <t>1.1.2.4. Skuodo rajono savivaldybės kūno kultūros ir sporto centro veiklos užtikrinimas</t>
  </si>
  <si>
    <t>1.1.1.1. Ugdymo proceso organizavimas ir vykdymas lopšeliuose darželiuose</t>
  </si>
  <si>
    <t>1.1.1.3. Ugdymo proceso organizavimas ir vykdymas gimnazijose, vidurinio ugdymo mokyklose</t>
  </si>
  <si>
    <t>Sąmatos Nr.</t>
  </si>
  <si>
    <t>S02.036</t>
  </si>
  <si>
    <t>S03.038</t>
  </si>
  <si>
    <t>S03.040</t>
  </si>
  <si>
    <t>S08.036</t>
  </si>
  <si>
    <t>S07.037</t>
  </si>
  <si>
    <t>S32.014</t>
  </si>
  <si>
    <t>S35.009</t>
  </si>
  <si>
    <t>S30.011</t>
  </si>
  <si>
    <t>S31.021</t>
  </si>
  <si>
    <t>S27.032</t>
  </si>
  <si>
    <t>S25.024</t>
  </si>
  <si>
    <t>S26.021</t>
  </si>
  <si>
    <t>S14.034</t>
  </si>
  <si>
    <t>S15.030</t>
  </si>
  <si>
    <t>S16.036</t>
  </si>
  <si>
    <t>S36.008</t>
  </si>
  <si>
    <t>Skuodo atviras jaunimo centras</t>
  </si>
  <si>
    <t>3.4.1.4. Skuodo atviro jaunimo centro veiklos ir mobiliojo darbo su jaunimu užtikrinimas</t>
  </si>
  <si>
    <t>S06.035</t>
  </si>
  <si>
    <t>Skuodo seniūnija</t>
  </si>
  <si>
    <t>S05.038</t>
  </si>
  <si>
    <t>S08.040</t>
  </si>
  <si>
    <t>Skuodo socialinių paslaugų šeimai centras</t>
  </si>
  <si>
    <t>2.1.1.2. Skuodo socialinių paslaugų šeimai centro veiklos užtikrinimas</t>
  </si>
  <si>
    <t>S34.032</t>
  </si>
  <si>
    <t>23.</t>
  </si>
  <si>
    <t>Skuodo Bartuvos progimnazija</t>
  </si>
  <si>
    <t>23.1.</t>
  </si>
  <si>
    <t>23.1.1.</t>
  </si>
  <si>
    <t>Ugdymo proceso organizavimas ir vykdymas pagrindinėse mokyklose ir progimnazijose</t>
  </si>
  <si>
    <t>S13.041</t>
  </si>
  <si>
    <t>1.1.3.1. Skuodo amatų ir paslaugų mokyklos veiklos organizavimo užtikrinimas</t>
  </si>
  <si>
    <t>S00.317</t>
  </si>
  <si>
    <t>S10.040</t>
  </si>
  <si>
    <t>3.2.</t>
  </si>
  <si>
    <t>S02.038</t>
  </si>
  <si>
    <t>1.1.2.</t>
  </si>
  <si>
    <t>1.5.</t>
  </si>
  <si>
    <t>1.5.1.</t>
  </si>
  <si>
    <t>21.</t>
  </si>
  <si>
    <t>21.1.</t>
  </si>
  <si>
    <t>21.1.1.</t>
  </si>
  <si>
    <t>Nepaskirstytų lėšų rezervas</t>
  </si>
  <si>
    <t>S00.271</t>
  </si>
  <si>
    <t>S00.343</t>
  </si>
  <si>
    <t xml:space="preserve">1.2.7.1. ES struktūrinių fondų ir kitų finansavimo šaltinių projektams vykdyti </t>
  </si>
  <si>
    <t>S00.258</t>
  </si>
  <si>
    <t xml:space="preserve">2.3.1.1. ES struktūrinių fondų ir kitų finansavimo šaltinių projektams vykdyti </t>
  </si>
  <si>
    <t>1.2.2.</t>
  </si>
  <si>
    <t>S00.202</t>
  </si>
  <si>
    <t xml:space="preserve">3.6.1.1. ES struktūrinių fondų ir kitų finansavimo šaltinių projektams vykdyti </t>
  </si>
  <si>
    <t>S00.024</t>
  </si>
  <si>
    <t xml:space="preserve">4.3.3.1. ES struktūrinių fondų ir kitų finansavimo šaltinių projektams vykdyti </t>
  </si>
  <si>
    <t xml:space="preserve">6.2.5.1. ES struktūrinių fondų ir kitų finansavimo šaltinių projektams vykdyti </t>
  </si>
  <si>
    <t>S00.200</t>
  </si>
  <si>
    <t>6.2.3.23. Sporto komplekso statyba</t>
  </si>
  <si>
    <t>S00.440</t>
  </si>
  <si>
    <t>Projektas</t>
  </si>
  <si>
    <t>S00.409</t>
  </si>
  <si>
    <t>1.6.</t>
  </si>
  <si>
    <t>1.6.1.</t>
  </si>
  <si>
    <t>1.6.2.</t>
  </si>
  <si>
    <t>1.6.3.</t>
  </si>
  <si>
    <t xml:space="preserve">5.4.1.1. ES struktūrinių fondų ir kitų finansavimo šaltinių projektams vykdyti </t>
  </si>
  <si>
    <t>Tvarios aplinkos apsaugos, verslo ir žemės ūkio plėtros programa Nr. 5</t>
  </si>
  <si>
    <t>15.1.</t>
  </si>
  <si>
    <t>V</t>
  </si>
  <si>
    <t>Prisidėjimas prie projekto„ Skuodo rajono bendrojo ugdymo mokyklų aplinkos pritaikymas įtraukiajam ugdymui (neįgaliesiems)“.</t>
  </si>
  <si>
    <t>6.2.1.29. Skuodo miesto šiaurinio kvartalo kompleksinis sutvarkymas</t>
  </si>
  <si>
    <t>1.3.2.</t>
  </si>
  <si>
    <t>Lenkimų seniūnija</t>
  </si>
  <si>
    <t>9.1.2.</t>
  </si>
  <si>
    <t>9.1.3.</t>
  </si>
  <si>
    <t>24.</t>
  </si>
  <si>
    <t>24.1.</t>
  </si>
  <si>
    <t>24.1.1.</t>
  </si>
  <si>
    <t>S09.041</t>
  </si>
  <si>
    <t xml:space="preserve"> </t>
  </si>
  <si>
    <t>S00.018</t>
  </si>
  <si>
    <t>1.6.4.</t>
  </si>
  <si>
    <t>S08.041</t>
  </si>
  <si>
    <t>S06.034</t>
  </si>
  <si>
    <t>3.2.1.</t>
  </si>
  <si>
    <t>3.2.2.</t>
  </si>
  <si>
    <t>4.2.1.</t>
  </si>
  <si>
    <t>S05.039</t>
  </si>
  <si>
    <t xml:space="preserve">SKUODO RAJONO SAVIVALDYBĖS 2026 METŲ BIUDŽETO ASIGNAVIMAI INVESTICIJOMS </t>
  </si>
  <si>
    <t>Elektros skydinių atnaujinimas (12 vnt.)</t>
  </si>
  <si>
    <r>
      <t>Prisidėjimas prie projekto „Pastato</t>
    </r>
    <r>
      <rPr>
        <sz val="10"/>
        <color rgb="FF000000"/>
        <rFont val="Times New Roman"/>
        <family val="1"/>
      </rPr>
      <t xml:space="preserve"> kapitalinis remontas,  pritaikant intensyvių krizių įveikimo su apgyvendinimu paslaugoms teikti Skuodo rajono savivaldybėje“ – 8700 Eur, prisidėjimas prie projekto „Apsaugoto būsto įsigijimas Skuodo rajono savivaldybėje“ – 26100 Eur, Skuodo PSPC keltuvo remontas – 4800 Eur, </t>
    </r>
    <r>
      <rPr>
        <sz val="10"/>
        <color indexed="8"/>
        <rFont val="Times New Roman"/>
        <family val="1"/>
      </rPr>
      <t>.</t>
    </r>
  </si>
  <si>
    <t>Prisidėjimas prie projekto „Skuodo evangelikų liuteronų bažnyčios pastato pritaikymas informacinėms, pažintinėms ir kultūrinėms veikloms“, techninio projekto koregavimas – 20000 Eur. Kelio ženklų draudimas – 400 Eur. Mosėdžio Šv. arkangelo Mykolo bažnyčios statinių komplekso klebonijos pastato (u.k. KVR 11171, Skuodo rajono sav., Mosėdžio sen., Mosėdžio mstl., Akmenų g. 1B taikonieji tyrimai, tvarkybos darbų projekto parengimas (prisidėjimas) – 10300 Eur. Mosėdžio Šv. Arkangelo Mykolo bažnyčios statinių komplekso
Šv. Arkangelo Mykolo bažnyčia (u. k. 29934), Skuodo rajono
sav., Mosėdžio sen., Mosėdžio mestelis (prisidėjimas) – 4000 Eur.</t>
  </si>
  <si>
    <t>Prisidėjimas prie projekto.</t>
  </si>
  <si>
    <t>Prisidėjimas prie KRPP projektų</t>
  </si>
  <si>
    <r>
      <t>Prisidėjimas prie KRPP projektų – 64900 Eur. Daugiabučių atnaujinimo (modernizavimo) inversticijų projektams parengti – 2000 Eur. Kapinių skaitmenizavimo projektui – 4500 Eur. Projekto „Atsinaujinančių energijos šaltinių diegimas (saulės fotovoltinės) Skuodo rajono savivaldybės administracijos pastate“ ŠESD ataskaitai parengti – 500 Eur.</t>
    </r>
    <r>
      <rPr>
        <sz val="10"/>
        <color rgb="FF000000"/>
        <rFont val="Times New Roman"/>
        <family val="1"/>
        <charset val="186"/>
      </rPr>
      <t xml:space="preserve"> Motobolo aikštės asfaltavimas – 113200 Eur. Dviračių ir pėsčiųjų takai Mosėdžio g., Mokyklos g., pėsčiųjų takas prie parko – 342800 Eur.</t>
    </r>
  </si>
  <si>
    <t>S00.229</t>
  </si>
  <si>
    <t>5.1.2.1. Žemės ūkio funkcijų vykdymas (savivaldybės biudžeto lėšos)</t>
  </si>
  <si>
    <t>1.5.2.</t>
  </si>
  <si>
    <t>3.2.1.1. Turizmo skatinimo priemonių įgyvendinimas</t>
  </si>
  <si>
    <t>S00.031</t>
  </si>
  <si>
    <t>2.1.1.</t>
  </si>
  <si>
    <t>2.2.</t>
  </si>
  <si>
    <t>2.2.1.</t>
  </si>
  <si>
    <t>2.2.2.</t>
  </si>
  <si>
    <t>S06.036</t>
  </si>
  <si>
    <t>Apšvietimo įrengimas Kaukolikų k. Knežės (400 m) ir Paupio (200 m) gatvėse (bent jau 8 vnt. LED apšvietimo lempos) – 25000 Eur. Apšvietimo įrengimas Aleksandrijos centre esančioje viešojoje erdvėje prie vaikų žaidimų aikštelės, pavėsinių ir supuoklių (3 vnt. LED lempos) – 2600 Eur.</t>
  </si>
  <si>
    <t>Frontalinis krautuvas – 6500 Eur. Gėsalų mokyklos bendruomenės patalpose oras-oras sistemos įrengimas – 4000 Eur. Biotualetai (3 vnt.) – 1800 Eur.</t>
  </si>
  <si>
    <t>6.1.1.6. Kapinių tvarkymo ir priežiūros programa (veikiančių ir neveikiančių)</t>
  </si>
  <si>
    <t>S02.039</t>
  </si>
  <si>
    <t>Barstyčių veikiančių kapinių pagrindinių mūrinių vartų rekonstrukcija</t>
  </si>
  <si>
    <t xml:space="preserve">Pusiau pakabinamo greiderio, skirto žvyrkelių priežiūrai, įsigijimas – 15000 Eur. BA-58 kelio gale esančios stovėjimo aikštelės praplėtimas 110 kv. m. (aikštelės ilgis 24 m, plotis 5 m, įrengiant kelio bortus, skaldos dangą). Aikštelė prie lankomo gamtos objekto Papačių Auškalnis, reikalinga sustoti ir apsisukti dideliems autobusams – 8000 Eur. </t>
  </si>
  <si>
    <t>Administracinio pastato stogo dangos keitimas.</t>
  </si>
  <si>
    <t xml:space="preserve">Perėjos įrengimas Dariaus ir Girėno g. </t>
  </si>
  <si>
    <t>Gatvių apšvietimo įrengimas Žemytės k. Žemytės g.</t>
  </si>
  <si>
    <t>5.1.2.</t>
  </si>
  <si>
    <t>Garažo vartų įrengimas</t>
  </si>
  <si>
    <t>S09.040</t>
  </si>
  <si>
    <t>Interaktyvios turizmo informacinės sistemos kūrimas ir įgyvendinimas (įskaitant interaktyvų terminalą TIC patalpose)</t>
  </si>
  <si>
    <t>3.1.1.12. Seniūnijų patalpose esančių bibliotekų išlaikymas</t>
  </si>
  <si>
    <t>6.2.</t>
  </si>
  <si>
    <t>6.2.1.</t>
  </si>
  <si>
    <t>S04.040</t>
  </si>
  <si>
    <t>Šauklių km bibiotekos ir bendruomenės namų nuotekų valymo įrenginių įrengimas</t>
  </si>
  <si>
    <t>Gatvės apšvietimo įrengimas Šauklių km Vingio g.</t>
  </si>
  <si>
    <t>S04.041</t>
  </si>
  <si>
    <t>Žoliapjovė.</t>
  </si>
  <si>
    <t>2.1.4.2. Socialinio būsto ir savivaldybės būstų fondų plėtros programos įgyvendinimas</t>
  </si>
  <si>
    <t>Patalpų paskirties keitimo užbaigimas M.Rūšupiuose.</t>
  </si>
  <si>
    <t>D. Rūšupių gyvenvietės gatvių apšvietimo sutvarkymas.</t>
  </si>
  <si>
    <t>Laisvės g. lempų keitimas į LED.</t>
  </si>
  <si>
    <t>Fontano miesto parke įrengimas (projektas) – 200000 Eur. Traktoriukas su priedais – 45000 Eur. Skuodo miesto parke esančio kabančio tilto remontas – 60000 Eur.</t>
  </si>
  <si>
    <t xml:space="preserve">Šaligatvio nuo Birutės iki Šatrijos g. atnaujinimas (paprastasis remontas) Basanavičiaus g. </t>
  </si>
  <si>
    <t>10.1.2.</t>
  </si>
  <si>
    <t>Apšvietimo įrengimas Bažnyčio g. – 10500 Eur, Liepų g. – 8600 Eur.</t>
  </si>
  <si>
    <t>Būgninė šienapjovė – 3000 Eur, angaras technikai laikyti – 4500 Eur.</t>
  </si>
  <si>
    <t>Vižančių filialo kapitalinis remontas – 18000 Eur. Bibliotekininkų sąskrydis – 20000 Eur. Lankytojų kėdės – 2000 Eur.</t>
  </si>
  <si>
    <t xml:space="preserve">Skuodo rajono kultūros centro 2 a. kapitalinis remontas – 83800 Eur baldai, garso aparatūra ir kt. – 24000 Eur. Tautiniai rūbai – 7200 Eur. B. Jonušo muziejaus įrengimas – 10000 Eur. </t>
  </si>
  <si>
    <t>Lietaus vandens surinkimo sistemos remontas – 12300 Eur. Muziejaus pastato fasado priežiūros darbai, nuogrindos remontas – 36300 Eur.</t>
  </si>
  <si>
    <t>S00.197</t>
  </si>
  <si>
    <t>Lentynos archyvui.</t>
  </si>
  <si>
    <t>S00.022</t>
  </si>
  <si>
    <t>Kondicionieriai</t>
  </si>
  <si>
    <t>4.1.1.1. Savivaldybės administracijos veiklos užtikrinimas</t>
  </si>
  <si>
    <t>1.4.2.</t>
  </si>
  <si>
    <t>Salės langų ir scenos užuolaidos.</t>
  </si>
  <si>
    <t>Šaulių sporto salė (Šaulių g. 7, Skuodas) šildymo sistemos įrengimas – 11000 Eur, lubų apšiltinimas – 6500 Eur. Motoboliniai motociklai 85 cm3 (2 vnt.) – 4000 Eur. Motobolo čempionatas – 60000 Eur.</t>
  </si>
  <si>
    <t>Konteinerių nuoma ir perkraustymo paslauga.</t>
  </si>
  <si>
    <t>Stogo remontas.</t>
  </si>
  <si>
    <t xml:space="preserve">Senų radiatorių pakeitimas naujais (15 vnt.) – 4500 Eur, santechninio mazgo įrengimas vienoje grupėje – 1500 Eur. </t>
  </si>
  <si>
    <t>Koridorių remontas – 25000 Eur. Holuose esančių durų, valgyklos durų keitimas – 18000 Eur. I aukšto tualetų remontas – 12000 Eur.</t>
  </si>
  <si>
    <t xml:space="preserve">Vidaus durų keitimas – 10000 Eur. STEAM laboratorijos įrengimas – 40000 Eur. </t>
  </si>
  <si>
    <t>Garažo vartai – 1900 Eur. Vidaus durų keitimas – 1000 Eur.</t>
  </si>
  <si>
    <t>S00.278</t>
  </si>
  <si>
    <t>6.2.1.23. Daugiabučių namų atnaujinimo (modernizavimo) skatinimas ir energinio efektyvumo didinima</t>
  </si>
  <si>
    <t>Skuodo rajono savivaldybės daugiabučių kiemų ir šaligatvių atnaujinimo darbai (Mosėdžio g. 13, Birutės g. 16)</t>
  </si>
  <si>
    <t>Paviršinio vandens nuvedimo vamzdžio ir šulinių įrengimas Šačių g. Mosėdžio mstl.</t>
  </si>
  <si>
    <t xml:space="preserve">Darbuotojų kabineto remontas – 1900 Eur. </t>
  </si>
  <si>
    <t>Lauko dirbtuvių ir garažo stogo remontas – 3000 Eur. Garažų durų (5 vnt.) pakeitimas – 10500 Eur.</t>
  </si>
  <si>
    <t>Fizikos ir chemijos kabinetų remontas – 8000 Eur, sporto salės žaliuzės langų užtamsinimui – 8000 Eur. Patalpų pritaikymas darželiui – 8000 Eur.</t>
  </si>
  <si>
    <t>Lengvasis automobilis (elektrinis) – 35000 Eur. Saulės elektrinė – 12800 Eur..</t>
  </si>
  <si>
    <t>Automobilis žemės ūkio skyriaus funkcijoms vykdyti (elektrinis).</t>
  </si>
  <si>
    <t>S00.316</t>
  </si>
  <si>
    <t>6.1.3.6. Vandentiekio ir nuotekų tinklų infrastruktūros tvarkymas</t>
  </si>
  <si>
    <t>S05.040</t>
  </si>
  <si>
    <t>S07.038</t>
  </si>
  <si>
    <t xml:space="preserve">Suma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</si>
</sst>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0"/>
      <name val="Arial"/>
      <family val="2"/>
      <charset val="186"/>
    </font>
    <font>
      <sz val="10"/>
      <name val="Times New Roman"/>
      <family val="1"/>
      <charset val="186"/>
    </font>
    <font>
      <sz val="11"/>
      <name val="Times New Roman"/>
      <family val="1"/>
      <charset val="186"/>
    </font>
    <font>
      <b/>
      <sz val="10"/>
      <name val="Times New Roman"/>
      <family val="1"/>
      <charset val="186"/>
    </font>
    <font>
      <sz val="8"/>
      <name val="Times New Roman"/>
      <family val="1"/>
      <charset val="186"/>
    </font>
    <font>
      <sz val="10"/>
      <name val="Times New Roman"/>
      <family val="1"/>
    </font>
    <font>
      <b/>
      <sz val="12"/>
      <name val="Times New Roman"/>
      <family val="1"/>
      <charset val="186"/>
    </font>
    <font>
      <sz val="11"/>
      <name val="Times New Roman"/>
      <family val="1"/>
    </font>
    <font>
      <b/>
      <sz val="11"/>
      <name val="Times New Roman"/>
      <family val="1"/>
    </font>
    <font>
      <b/>
      <sz val="11"/>
      <color indexed="8"/>
      <name val="Times New Roman"/>
      <family val="1"/>
    </font>
    <font>
      <sz val="11"/>
      <color theme="1"/>
      <name val="Times New Roman"/>
      <family val="1"/>
    </font>
    <font>
      <sz val="11"/>
      <color indexed="8"/>
      <name val="Times New Roman"/>
      <family val="1"/>
    </font>
    <font>
      <sz val="11"/>
      <color theme="1"/>
      <name val="Times New Roman"/>
      <family val="1"/>
      <charset val="186"/>
    </font>
    <font>
      <b/>
      <sz val="10"/>
      <color indexed="8"/>
      <name val="Times New Roman"/>
      <family val="1"/>
      <charset val="186"/>
    </font>
    <font>
      <b/>
      <sz val="10"/>
      <name val="Times New Roman"/>
      <family val="1"/>
    </font>
    <font>
      <sz val="10"/>
      <color indexed="8"/>
      <name val="Times New Roman"/>
      <family val="1"/>
    </font>
    <font>
      <sz val="10"/>
      <color rgb="FF000000"/>
      <name val="Times New Roman"/>
      <family val="1"/>
    </font>
    <font>
      <sz val="8"/>
      <name val="Calibri"/>
      <family val="2"/>
    </font>
    <font>
      <sz val="10"/>
      <color rgb="FF000000"/>
      <name val="Times New Roman"/>
      <family val="1"/>
      <charset val="186"/>
    </font>
    <font>
      <sz val="10"/>
      <color indexed="8"/>
      <name val="Times New Roman"/>
      <family val="1"/>
      <charset val="186"/>
    </font>
    <font>
      <sz val="11"/>
      <color indexed="8"/>
      <name val="Times New Roman"/>
      <family val="1"/>
      <charset val="186"/>
    </font>
    <font>
      <sz val="10"/>
      <color theme="1"/>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107">
    <xf numFmtId="0" fontId="0" fillId="0" borderId="0" xfId="0"/>
    <xf numFmtId="0" fontId="2" fillId="0" borderId="0" xfId="1" applyFont="1"/>
    <xf numFmtId="0" fontId="2" fillId="0" borderId="0" xfId="1" applyFont="1" applyAlignment="1">
      <alignment horizontal="center"/>
    </xf>
    <xf numFmtId="1" fontId="2" fillId="0" borderId="0" xfId="1" applyNumberFormat="1" applyFont="1" applyAlignment="1">
      <alignment horizontal="center"/>
    </xf>
    <xf numFmtId="1" fontId="6" fillId="0" borderId="0" xfId="1" applyNumberFormat="1" applyFont="1" applyAlignment="1">
      <alignment horizontal="center"/>
    </xf>
    <xf numFmtId="0" fontId="10" fillId="0" borderId="2" xfId="1" applyFont="1" applyBorder="1" applyAlignment="1">
      <alignment wrapText="1"/>
    </xf>
    <xf numFmtId="0" fontId="8" fillId="0" borderId="2" xfId="1" applyFont="1" applyBorder="1"/>
    <xf numFmtId="0" fontId="2" fillId="0" borderId="1" xfId="1" applyFont="1" applyBorder="1" applyAlignment="1">
      <alignment horizontal="center" vertical="center" wrapText="1"/>
    </xf>
    <xf numFmtId="0" fontId="2" fillId="0" borderId="1" xfId="1" applyFont="1" applyBorder="1" applyAlignment="1">
      <alignment vertical="center" wrapText="1"/>
    </xf>
    <xf numFmtId="49" fontId="8" fillId="0" borderId="1" xfId="1" applyNumberFormat="1" applyFont="1" applyBorder="1" applyAlignment="1">
      <alignment horizont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10" fillId="0" borderId="1" xfId="1" applyFont="1" applyBorder="1" applyAlignment="1">
      <alignment horizontal="left" vertical="center" wrapText="1"/>
    </xf>
    <xf numFmtId="0" fontId="8" fillId="0" borderId="1" xfId="1" applyFont="1" applyBorder="1" applyAlignment="1">
      <alignment horizontal="left" vertical="center"/>
    </xf>
    <xf numFmtId="49" fontId="11" fillId="0" borderId="1" xfId="0" applyNumberFormat="1" applyFont="1" applyBorder="1" applyAlignment="1">
      <alignment horizontal="left" vertical="center" wrapText="1"/>
    </xf>
    <xf numFmtId="0" fontId="8" fillId="0" borderId="1" xfId="1" applyFont="1" applyBorder="1" applyAlignment="1">
      <alignment horizontal="left" vertical="center" wrapText="1"/>
    </xf>
    <xf numFmtId="0" fontId="10" fillId="0" borderId="2" xfId="1" applyFont="1" applyBorder="1" applyAlignment="1">
      <alignment horizontal="left" vertical="center" wrapText="1"/>
    </xf>
    <xf numFmtId="0" fontId="8" fillId="3" borderId="2" xfId="1" applyFont="1" applyFill="1" applyBorder="1" applyAlignment="1">
      <alignment horizontal="left" vertical="center" wrapText="1"/>
    </xf>
    <xf numFmtId="0" fontId="9" fillId="0" borderId="1" xfId="1" applyFont="1" applyBorder="1" applyAlignment="1">
      <alignment horizontal="left" vertical="center"/>
    </xf>
    <xf numFmtId="3" fontId="9" fillId="0" borderId="1" xfId="1" applyNumberFormat="1" applyFont="1" applyBorder="1" applyAlignment="1">
      <alignment horizontal="center" vertical="center"/>
    </xf>
    <xf numFmtId="3" fontId="8" fillId="0" borderId="1" xfId="1" applyNumberFormat="1" applyFont="1" applyBorder="1" applyAlignment="1">
      <alignment horizontal="center" vertical="center"/>
    </xf>
    <xf numFmtId="0" fontId="8" fillId="0" borderId="2" xfId="1" applyFont="1" applyBorder="1" applyAlignment="1">
      <alignment horizontal="left" vertical="center"/>
    </xf>
    <xf numFmtId="0" fontId="8" fillId="0" borderId="0" xfId="1" applyFont="1" applyAlignment="1">
      <alignment horizontal="center"/>
    </xf>
    <xf numFmtId="1" fontId="8" fillId="0" borderId="0" xfId="1" applyNumberFormat="1" applyFont="1" applyAlignment="1">
      <alignment horizontal="center"/>
    </xf>
    <xf numFmtId="0" fontId="9" fillId="0" borderId="1" xfId="1" applyFont="1" applyBorder="1" applyAlignment="1">
      <alignment horizontal="center" vertical="center"/>
    </xf>
    <xf numFmtId="0" fontId="8" fillId="0" borderId="1" xfId="1" applyFont="1" applyBorder="1" applyAlignment="1">
      <alignment horizontal="center" vertical="center"/>
    </xf>
    <xf numFmtId="49" fontId="9" fillId="0" borderId="1" xfId="1" applyNumberFormat="1" applyFont="1" applyBorder="1" applyAlignment="1">
      <alignment horizontal="center" vertical="center"/>
    </xf>
    <xf numFmtId="49" fontId="8" fillId="0" borderId="1" xfId="1" applyNumberFormat="1" applyFont="1" applyBorder="1" applyAlignment="1">
      <alignment horizontal="center" vertical="center"/>
    </xf>
    <xf numFmtId="49" fontId="9" fillId="3" borderId="1" xfId="1" applyNumberFormat="1" applyFont="1" applyFill="1" applyBorder="1" applyAlignment="1">
      <alignment horizontal="center" vertical="center"/>
    </xf>
    <xf numFmtId="49" fontId="8" fillId="3" borderId="1" xfId="1" applyNumberFormat="1" applyFont="1" applyFill="1" applyBorder="1" applyAlignment="1">
      <alignment horizontal="center" vertical="center"/>
    </xf>
    <xf numFmtId="3" fontId="2" fillId="0" borderId="0" xfId="1" applyNumberFormat="1" applyFont="1" applyAlignment="1">
      <alignment horizontal="center"/>
    </xf>
    <xf numFmtId="0" fontId="8" fillId="0" borderId="2" xfId="1" applyFont="1" applyBorder="1" applyAlignment="1">
      <alignment vertical="center" wrapText="1"/>
    </xf>
    <xf numFmtId="0" fontId="10" fillId="0" borderId="2" xfId="1" applyFont="1" applyBorder="1" applyAlignment="1">
      <alignment horizontal="center" wrapText="1"/>
    </xf>
    <xf numFmtId="0" fontId="8"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8" fillId="3" borderId="2" xfId="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8" fillId="0" borderId="1" xfId="1" applyFont="1" applyBorder="1" applyAlignment="1">
      <alignment horizontal="center" vertical="center" wrapText="1"/>
    </xf>
    <xf numFmtId="0" fontId="9" fillId="0" borderId="2" xfId="1" applyFont="1" applyBorder="1" applyAlignment="1">
      <alignment horizontal="center" vertical="center"/>
    </xf>
    <xf numFmtId="0" fontId="10" fillId="0" borderId="2" xfId="1" applyFont="1" applyBorder="1" applyAlignment="1">
      <alignment horizontal="center" vertical="center" wrapText="1"/>
    </xf>
    <xf numFmtId="0" fontId="8" fillId="0" borderId="2" xfId="1" applyFont="1" applyBorder="1" applyAlignment="1">
      <alignment horizontal="center" vertical="center"/>
    </xf>
    <xf numFmtId="0" fontId="12" fillId="0" borderId="1" xfId="1" applyFont="1" applyBorder="1" applyAlignment="1">
      <alignment horizontal="center" vertical="center" wrapText="1"/>
    </xf>
    <xf numFmtId="0" fontId="10" fillId="0" borderId="1" xfId="1" applyFont="1" applyBorder="1" applyAlignment="1">
      <alignment horizontal="left" wrapText="1"/>
    </xf>
    <xf numFmtId="49" fontId="4" fillId="3" borderId="1" xfId="1" applyNumberFormat="1" applyFont="1" applyFill="1" applyBorder="1" applyAlignment="1">
      <alignment horizontal="center"/>
    </xf>
    <xf numFmtId="0" fontId="14" fillId="3" borderId="2" xfId="1" applyFont="1" applyFill="1" applyBorder="1" applyAlignment="1">
      <alignment wrapText="1"/>
    </xf>
    <xf numFmtId="49" fontId="2" fillId="3" borderId="1" xfId="1" applyNumberFormat="1" applyFont="1" applyFill="1" applyBorder="1" applyAlignment="1">
      <alignment horizontal="center"/>
    </xf>
    <xf numFmtId="0" fontId="2" fillId="3" borderId="2" xfId="1" applyFont="1" applyFill="1" applyBorder="1" applyAlignment="1">
      <alignment wrapText="1"/>
    </xf>
    <xf numFmtId="3" fontId="6" fillId="0" borderId="1" xfId="1" applyNumberFormat="1" applyFont="1" applyBorder="1" applyAlignment="1">
      <alignment horizontal="left" vertical="center" wrapText="1"/>
    </xf>
    <xf numFmtId="3" fontId="6" fillId="0" borderId="1" xfId="1" applyNumberFormat="1" applyFont="1" applyBorder="1" applyAlignment="1">
      <alignment horizontal="left" vertical="center"/>
    </xf>
    <xf numFmtId="3" fontId="15" fillId="0" borderId="1" xfId="1" applyNumberFormat="1" applyFont="1" applyBorder="1" applyAlignment="1">
      <alignment horizontal="left" vertical="center"/>
    </xf>
    <xf numFmtId="0" fontId="9" fillId="4" borderId="1" xfId="1" applyFont="1" applyFill="1" applyBorder="1" applyAlignment="1">
      <alignment horizontal="center" vertical="center"/>
    </xf>
    <xf numFmtId="0" fontId="9" fillId="4" borderId="1" xfId="1" applyFont="1" applyFill="1" applyBorder="1" applyAlignment="1">
      <alignment horizontal="left" vertical="center"/>
    </xf>
    <xf numFmtId="3" fontId="9" fillId="4" borderId="1" xfId="1" applyNumberFormat="1" applyFont="1" applyFill="1" applyBorder="1" applyAlignment="1">
      <alignment horizontal="center" vertical="center"/>
    </xf>
    <xf numFmtId="49" fontId="9" fillId="4" borderId="1" xfId="1" applyNumberFormat="1" applyFont="1" applyFill="1" applyBorder="1" applyAlignment="1">
      <alignment horizontal="center" vertical="center"/>
    </xf>
    <xf numFmtId="3" fontId="15" fillId="4" borderId="1" xfId="1" applyNumberFormat="1" applyFont="1" applyFill="1" applyBorder="1" applyAlignment="1">
      <alignment horizontal="left" vertical="center"/>
    </xf>
    <xf numFmtId="49" fontId="4" fillId="4" borderId="1" xfId="1" applyNumberFormat="1" applyFont="1" applyFill="1" applyBorder="1" applyAlignment="1">
      <alignment horizontal="center"/>
    </xf>
    <xf numFmtId="0" fontId="4" fillId="4" borderId="2" xfId="1" applyFont="1" applyFill="1" applyBorder="1"/>
    <xf numFmtId="0" fontId="8" fillId="4" borderId="2" xfId="1" applyFont="1" applyFill="1" applyBorder="1" applyAlignment="1">
      <alignment horizontal="center" vertical="center" wrapText="1"/>
    </xf>
    <xf numFmtId="0" fontId="9" fillId="4" borderId="2" xfId="1" applyFont="1" applyFill="1" applyBorder="1" applyAlignment="1">
      <alignment horizontal="left" vertical="center"/>
    </xf>
    <xf numFmtId="0" fontId="9" fillId="4" borderId="2" xfId="1" applyFont="1" applyFill="1" applyBorder="1" applyAlignment="1">
      <alignment horizontal="center" vertical="center"/>
    </xf>
    <xf numFmtId="0" fontId="9" fillId="4" borderId="2" xfId="1" applyFont="1" applyFill="1" applyBorder="1" applyAlignment="1">
      <alignment horizontal="left" vertical="center" wrapText="1"/>
    </xf>
    <xf numFmtId="0" fontId="9" fillId="4" borderId="2" xfId="1" applyFont="1" applyFill="1" applyBorder="1" applyAlignment="1">
      <alignment horizontal="center" vertical="center" wrapText="1"/>
    </xf>
    <xf numFmtId="0" fontId="9" fillId="4" borderId="1" xfId="1" applyFont="1" applyFill="1" applyBorder="1" applyAlignment="1">
      <alignment horizontal="left" vertical="center" wrapText="1"/>
    </xf>
    <xf numFmtId="0" fontId="9" fillId="4" borderId="1" xfId="1" applyFont="1" applyFill="1" applyBorder="1" applyAlignment="1">
      <alignment horizontal="center" vertical="center" wrapText="1"/>
    </xf>
    <xf numFmtId="0" fontId="14" fillId="0" borderId="2" xfId="1" applyFont="1" applyBorder="1" applyAlignment="1">
      <alignment wrapText="1"/>
    </xf>
    <xf numFmtId="0" fontId="8" fillId="4" borderId="1" xfId="1" applyFont="1" applyFill="1" applyBorder="1" applyAlignment="1">
      <alignment horizontal="center" vertical="center" wrapText="1"/>
    </xf>
    <xf numFmtId="49" fontId="9" fillId="4" borderId="1" xfId="1" applyNumberFormat="1" applyFont="1" applyFill="1" applyBorder="1" applyAlignment="1">
      <alignment horizontal="center"/>
    </xf>
    <xf numFmtId="0" fontId="9" fillId="4" borderId="2" xfId="1" applyFont="1" applyFill="1" applyBorder="1"/>
    <xf numFmtId="49" fontId="9" fillId="0" borderId="1" xfId="1" applyNumberFormat="1" applyFont="1" applyBorder="1" applyAlignment="1">
      <alignment horizontal="center"/>
    </xf>
    <xf numFmtId="0" fontId="8" fillId="0" borderId="2" xfId="1" applyFont="1" applyBorder="1" applyAlignment="1">
      <alignment wrapText="1"/>
    </xf>
    <xf numFmtId="49" fontId="13" fillId="2" borderId="1" xfId="0" applyNumberFormat="1" applyFont="1" applyFill="1" applyBorder="1" applyAlignment="1">
      <alignment horizontal="left" vertical="center" wrapText="1"/>
    </xf>
    <xf numFmtId="0" fontId="16" fillId="0" borderId="1" xfId="0" applyFont="1" applyBorder="1" applyAlignment="1">
      <alignment wrapText="1"/>
    </xf>
    <xf numFmtId="0" fontId="6" fillId="0" borderId="0" xfId="1" applyFont="1"/>
    <xf numFmtId="0" fontId="6" fillId="0" borderId="0" xfId="1" applyFont="1" applyAlignment="1">
      <alignment horizontal="center"/>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3" fontId="15" fillId="4" borderId="1" xfId="1" applyNumberFormat="1" applyFont="1" applyFill="1" applyBorder="1" applyAlignment="1">
      <alignment horizontal="center" vertical="center"/>
    </xf>
    <xf numFmtId="3" fontId="6" fillId="4" borderId="1" xfId="1" applyNumberFormat="1" applyFont="1" applyFill="1" applyBorder="1" applyAlignment="1">
      <alignment horizontal="left" vertical="center"/>
    </xf>
    <xf numFmtId="3" fontId="6" fillId="4" borderId="1" xfId="1" applyNumberFormat="1" applyFont="1" applyFill="1" applyBorder="1" applyAlignment="1">
      <alignment horizontal="left" vertical="center" wrapText="1"/>
    </xf>
    <xf numFmtId="3" fontId="15" fillId="0" borderId="1" xfId="1" applyNumberFormat="1" applyFont="1" applyBorder="1" applyAlignment="1">
      <alignment horizontal="center"/>
    </xf>
    <xf numFmtId="0" fontId="17" fillId="0" borderId="1" xfId="0" applyFont="1" applyBorder="1" applyAlignment="1">
      <alignment wrapText="1"/>
    </xf>
    <xf numFmtId="0" fontId="15" fillId="0" borderId="0" xfId="1" applyFont="1" applyAlignment="1">
      <alignment horizontal="center"/>
    </xf>
    <xf numFmtId="3" fontId="15" fillId="0" borderId="0" xfId="1" applyNumberFormat="1" applyFont="1" applyAlignment="1">
      <alignment horizontal="center"/>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3" fontId="6" fillId="4" borderId="1" xfId="1" applyNumberFormat="1" applyFont="1" applyFill="1" applyBorder="1" applyAlignment="1">
      <alignment horizontal="left"/>
    </xf>
    <xf numFmtId="0" fontId="16" fillId="0" borderId="0" xfId="0" applyFont="1" applyAlignment="1">
      <alignment vertical="center"/>
    </xf>
    <xf numFmtId="49" fontId="3" fillId="0" borderId="1" xfId="1" applyNumberFormat="1" applyFont="1" applyBorder="1" applyAlignment="1">
      <alignment horizontal="center" vertical="center"/>
    </xf>
    <xf numFmtId="0" fontId="20" fillId="0" borderId="2" xfId="1" applyFont="1" applyBorder="1" applyAlignment="1">
      <alignment wrapText="1"/>
    </xf>
    <xf numFmtId="0" fontId="21" fillId="0" borderId="1" xfId="1" applyFont="1" applyBorder="1" applyAlignment="1">
      <alignment horizontal="center" vertical="center" wrapText="1"/>
    </xf>
    <xf numFmtId="3" fontId="3" fillId="0" borderId="1" xfId="1" applyNumberFormat="1" applyFont="1" applyBorder="1" applyAlignment="1">
      <alignment horizontal="center" vertical="center"/>
    </xf>
    <xf numFmtId="3" fontId="2" fillId="0" borderId="1" xfId="1" applyNumberFormat="1" applyFont="1" applyBorder="1" applyAlignment="1">
      <alignment horizontal="left" vertical="center"/>
    </xf>
    <xf numFmtId="0" fontId="3" fillId="0" borderId="1" xfId="1" applyFont="1" applyBorder="1" applyAlignment="1">
      <alignment horizontal="center" vertical="center"/>
    </xf>
    <xf numFmtId="0" fontId="22" fillId="0" borderId="3" xfId="0" applyFont="1" applyBorder="1" applyAlignment="1">
      <alignment horizontal="left" vertical="center" wrapText="1"/>
    </xf>
    <xf numFmtId="49" fontId="23" fillId="2" borderId="1" xfId="0" applyNumberFormat="1" applyFont="1" applyFill="1" applyBorder="1" applyAlignment="1">
      <alignment horizontal="left" vertical="top" wrapText="1"/>
    </xf>
    <xf numFmtId="3" fontId="2"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0" fontId="6" fillId="0" borderId="1" xfId="0" applyFont="1" applyBorder="1" applyAlignment="1">
      <alignment vertical="center" wrapText="1"/>
    </xf>
    <xf numFmtId="0" fontId="16"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1" applyFont="1" applyAlignment="1">
      <alignment horizontal="center" wrapText="1"/>
    </xf>
    <xf numFmtId="0" fontId="2" fillId="0" borderId="0" xfId="1" applyFont="1" applyAlignment="1">
      <alignment horizontal="center"/>
    </xf>
    <xf numFmtId="0" fontId="8" fillId="0" borderId="0" xfId="1" applyFont="1" applyAlignment="1">
      <alignment horizontal="center"/>
    </xf>
    <xf numFmtId="0" fontId="21" fillId="0" borderId="4" xfId="1" applyFont="1" applyBorder="1" applyAlignment="1">
      <alignment horizontal="left" vertical="center" wrapText="1"/>
    </xf>
    <xf numFmtId="0" fontId="21" fillId="0" borderId="3" xfId="1" applyFont="1" applyBorder="1" applyAlignment="1">
      <alignment horizontal="left" vertical="center" wrapText="1"/>
    </xf>
    <xf numFmtId="49" fontId="3" fillId="0" borderId="4" xfId="1" applyNumberFormat="1" applyFont="1" applyBorder="1" applyAlignment="1">
      <alignment horizontal="center" vertical="center"/>
    </xf>
    <xf numFmtId="49" fontId="3" fillId="0" borderId="3" xfId="1" applyNumberFormat="1" applyFont="1" applyBorder="1" applyAlignment="1">
      <alignment horizontal="center" vertical="center"/>
    </xf>
  </cellXfs>
  <cellStyles count="3">
    <cellStyle name="Įprastas" xfId="0" builtinId="0"/>
    <cellStyle name="Normal 2" xfId="2" xr:uid="{00000000-0005-0000-0000-000001000000}"/>
    <cellStyle name="Paprastas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5DAD-9488-42DE-849A-EC65C70C34D3}">
  <sheetPr>
    <pageSetUpPr fitToPage="1"/>
  </sheetPr>
  <dimension ref="A1:G126"/>
  <sheetViews>
    <sheetView showZeros="0" tabSelected="1" zoomScaleNormal="100" workbookViewId="0">
      <selection sqref="D1"/>
    </sheetView>
  </sheetViews>
  <sheetFormatPr defaultColWidth="9.140625" defaultRowHeight="12.75" x14ac:dyDescent="0.2"/>
  <cols>
    <col min="1" max="1" width="6.28515625" style="1" bestFit="1" customWidth="1"/>
    <col min="2" max="2" width="42.5703125" style="1" bestFit="1" customWidth="1"/>
    <col min="3" max="3" width="10.7109375" style="2" customWidth="1"/>
    <col min="4" max="4" width="16.5703125" style="1" bestFit="1" customWidth="1"/>
    <col min="5" max="5" width="49.140625" style="72" customWidth="1"/>
    <col min="6" max="16384" width="9.140625" style="1"/>
  </cols>
  <sheetData>
    <row r="1" spans="1:5" ht="15.6" customHeight="1" x14ac:dyDescent="0.25">
      <c r="A1" s="100" t="s">
        <v>195</v>
      </c>
      <c r="B1" s="100"/>
      <c r="C1" s="100"/>
      <c r="D1" s="100"/>
      <c r="E1" s="100"/>
    </row>
    <row r="2" spans="1:5" x14ac:dyDescent="0.2">
      <c r="A2" s="101"/>
      <c r="B2" s="101"/>
      <c r="C2" s="101"/>
      <c r="D2" s="101"/>
      <c r="E2" s="101"/>
    </row>
    <row r="3" spans="1:5" ht="39" customHeight="1" x14ac:dyDescent="0.2">
      <c r="A3" s="8" t="s">
        <v>0</v>
      </c>
      <c r="B3" s="7" t="s">
        <v>1</v>
      </c>
      <c r="C3" s="7" t="s">
        <v>108</v>
      </c>
      <c r="D3" s="7" t="s">
        <v>272</v>
      </c>
      <c r="E3" s="74" t="s">
        <v>84</v>
      </c>
    </row>
    <row r="4" spans="1:5" x14ac:dyDescent="0.2">
      <c r="A4" s="10">
        <v>1</v>
      </c>
      <c r="B4" s="10">
        <v>2</v>
      </c>
      <c r="C4" s="10">
        <v>3</v>
      </c>
      <c r="D4" s="11">
        <v>4</v>
      </c>
      <c r="E4" s="75">
        <v>5</v>
      </c>
    </row>
    <row r="5" spans="1:5" ht="14.25" x14ac:dyDescent="0.2">
      <c r="A5" s="50" t="s">
        <v>3</v>
      </c>
      <c r="B5" s="51" t="s">
        <v>8</v>
      </c>
      <c r="C5" s="50"/>
      <c r="D5" s="52">
        <f>D6+D9+D11+D14+D18+D21</f>
        <v>985500</v>
      </c>
      <c r="E5" s="54"/>
    </row>
    <row r="6" spans="1:5" ht="28.5" x14ac:dyDescent="0.2">
      <c r="A6" s="24" t="s">
        <v>4</v>
      </c>
      <c r="B6" s="16" t="s">
        <v>10</v>
      </c>
      <c r="C6" s="38"/>
      <c r="D6" s="19">
        <f>D7+D8</f>
        <v>61200</v>
      </c>
      <c r="E6" s="49"/>
    </row>
    <row r="7" spans="1:5" ht="30" x14ac:dyDescent="0.2">
      <c r="A7" s="25" t="s">
        <v>6</v>
      </c>
      <c r="B7" s="31" t="s">
        <v>140</v>
      </c>
      <c r="C7" s="40" t="s">
        <v>141</v>
      </c>
      <c r="D7" s="20">
        <v>5500</v>
      </c>
      <c r="E7" s="47" t="s">
        <v>196</v>
      </c>
    </row>
    <row r="8" spans="1:5" ht="38.25" x14ac:dyDescent="0.2">
      <c r="A8" s="25" t="s">
        <v>145</v>
      </c>
      <c r="B8" s="31" t="s">
        <v>154</v>
      </c>
      <c r="C8" s="40" t="s">
        <v>153</v>
      </c>
      <c r="D8" s="20">
        <v>55700</v>
      </c>
      <c r="E8" s="47" t="s">
        <v>176</v>
      </c>
    </row>
    <row r="9" spans="1:5" ht="42.75" x14ac:dyDescent="0.2">
      <c r="A9" s="24" t="s">
        <v>88</v>
      </c>
      <c r="B9" s="5" t="s">
        <v>11</v>
      </c>
      <c r="C9" s="32"/>
      <c r="D9" s="19">
        <f>D10</f>
        <v>39600</v>
      </c>
      <c r="E9" s="49"/>
    </row>
    <row r="10" spans="1:5" ht="76.5" x14ac:dyDescent="0.2">
      <c r="A10" s="25" t="s">
        <v>157</v>
      </c>
      <c r="B10" s="31" t="s">
        <v>156</v>
      </c>
      <c r="C10" s="33" t="s">
        <v>155</v>
      </c>
      <c r="D10" s="20">
        <v>39600</v>
      </c>
      <c r="E10" s="71" t="s">
        <v>197</v>
      </c>
    </row>
    <row r="11" spans="1:5" ht="42.75" x14ac:dyDescent="0.2">
      <c r="A11" s="24" t="s">
        <v>13</v>
      </c>
      <c r="B11" s="12" t="s">
        <v>14</v>
      </c>
      <c r="C11" s="34"/>
      <c r="D11" s="19">
        <f>SUM(D12:D13)</f>
        <v>54700</v>
      </c>
      <c r="E11" s="49">
        <f>SUM(E13:E13)</f>
        <v>0</v>
      </c>
    </row>
    <row r="12" spans="1:5" ht="30" x14ac:dyDescent="0.2">
      <c r="A12" s="25" t="s">
        <v>89</v>
      </c>
      <c r="B12" s="83" t="s">
        <v>205</v>
      </c>
      <c r="C12" s="84" t="s">
        <v>206</v>
      </c>
      <c r="D12" s="20">
        <v>20000</v>
      </c>
      <c r="E12" s="47" t="s">
        <v>224</v>
      </c>
    </row>
    <row r="13" spans="1:5" ht="165.75" x14ac:dyDescent="0.2">
      <c r="A13" s="25" t="s">
        <v>178</v>
      </c>
      <c r="B13" s="31" t="s">
        <v>159</v>
      </c>
      <c r="C13" s="35" t="s">
        <v>158</v>
      </c>
      <c r="D13" s="20">
        <v>34700</v>
      </c>
      <c r="E13" s="47" t="s">
        <v>198</v>
      </c>
    </row>
    <row r="14" spans="1:5" ht="28.5" x14ac:dyDescent="0.2">
      <c r="A14" s="26" t="s">
        <v>15</v>
      </c>
      <c r="B14" s="12" t="s">
        <v>5</v>
      </c>
      <c r="C14" s="34"/>
      <c r="D14" s="19">
        <f>SUM(D15:D17)</f>
        <v>17800</v>
      </c>
      <c r="E14" s="49">
        <f>SUM(E17:E17)</f>
        <v>0</v>
      </c>
    </row>
    <row r="15" spans="1:5" ht="15" x14ac:dyDescent="0.2">
      <c r="A15" s="105" t="s">
        <v>90</v>
      </c>
      <c r="B15" s="103" t="s">
        <v>249</v>
      </c>
      <c r="C15" s="36" t="s">
        <v>245</v>
      </c>
      <c r="D15" s="90">
        <v>7500</v>
      </c>
      <c r="E15" s="91" t="s">
        <v>246</v>
      </c>
    </row>
    <row r="16" spans="1:5" ht="15" x14ac:dyDescent="0.2">
      <c r="A16" s="106"/>
      <c r="B16" s="104"/>
      <c r="C16" s="36" t="s">
        <v>247</v>
      </c>
      <c r="D16" s="90">
        <v>5300</v>
      </c>
      <c r="E16" s="91" t="s">
        <v>248</v>
      </c>
    </row>
    <row r="17" spans="1:5" ht="30" x14ac:dyDescent="0.2">
      <c r="A17" s="27" t="s">
        <v>250</v>
      </c>
      <c r="B17" s="31" t="s">
        <v>161</v>
      </c>
      <c r="C17" s="36" t="s">
        <v>160</v>
      </c>
      <c r="D17" s="20">
        <v>5000</v>
      </c>
      <c r="E17" s="47" t="s">
        <v>199</v>
      </c>
    </row>
    <row r="18" spans="1:5" ht="25.5" x14ac:dyDescent="0.2">
      <c r="A18" s="26" t="s">
        <v>146</v>
      </c>
      <c r="B18" s="64" t="s">
        <v>173</v>
      </c>
      <c r="C18" s="34"/>
      <c r="D18" s="19">
        <f>SUM(D19:D20)</f>
        <v>102700</v>
      </c>
      <c r="E18" s="49">
        <f>SUM(E20:E20)</f>
        <v>0</v>
      </c>
    </row>
    <row r="19" spans="1:5" ht="25.5" x14ac:dyDescent="0.2">
      <c r="A19" s="87" t="s">
        <v>147</v>
      </c>
      <c r="B19" s="88" t="s">
        <v>203</v>
      </c>
      <c r="C19" s="89" t="s">
        <v>202</v>
      </c>
      <c r="D19" s="90">
        <v>35000</v>
      </c>
      <c r="E19" s="95" t="s">
        <v>267</v>
      </c>
    </row>
    <row r="20" spans="1:5" ht="30" x14ac:dyDescent="0.2">
      <c r="A20" s="27" t="s">
        <v>204</v>
      </c>
      <c r="B20" s="31" t="s">
        <v>172</v>
      </c>
      <c r="C20" s="36" t="s">
        <v>167</v>
      </c>
      <c r="D20" s="20">
        <v>67700</v>
      </c>
      <c r="E20" s="47" t="s">
        <v>200</v>
      </c>
    </row>
    <row r="21" spans="1:5" ht="28.5" x14ac:dyDescent="0.2">
      <c r="A21" s="24" t="s">
        <v>168</v>
      </c>
      <c r="B21" s="12" t="s">
        <v>56</v>
      </c>
      <c r="C21" s="34"/>
      <c r="D21" s="19">
        <f>SUM(D22:D25)</f>
        <v>709500</v>
      </c>
      <c r="E21" s="49">
        <f>SUM(E22:E24)</f>
        <v>0</v>
      </c>
    </row>
    <row r="22" spans="1:5" ht="30" x14ac:dyDescent="0.2">
      <c r="A22" s="25" t="s">
        <v>169</v>
      </c>
      <c r="B22" s="14" t="s">
        <v>269</v>
      </c>
      <c r="C22" s="37" t="s">
        <v>268</v>
      </c>
      <c r="D22" s="20">
        <v>33000</v>
      </c>
      <c r="E22" s="99" t="s">
        <v>262</v>
      </c>
    </row>
    <row r="23" spans="1:5" ht="45" x14ac:dyDescent="0.2">
      <c r="A23" s="25" t="s">
        <v>170</v>
      </c>
      <c r="B23" s="14" t="s">
        <v>260</v>
      </c>
      <c r="C23" s="37" t="s">
        <v>259</v>
      </c>
      <c r="D23" s="20">
        <v>76000</v>
      </c>
      <c r="E23" s="98" t="s">
        <v>261</v>
      </c>
    </row>
    <row r="24" spans="1:5" ht="15" x14ac:dyDescent="0.2">
      <c r="A24" s="25" t="s">
        <v>171</v>
      </c>
      <c r="B24" s="14" t="s">
        <v>164</v>
      </c>
      <c r="C24" s="36" t="s">
        <v>165</v>
      </c>
      <c r="D24" s="20">
        <v>72600</v>
      </c>
      <c r="E24" s="48" t="s">
        <v>166</v>
      </c>
    </row>
    <row r="25" spans="1:5" ht="114.75" x14ac:dyDescent="0.2">
      <c r="A25" s="25" t="s">
        <v>188</v>
      </c>
      <c r="B25" s="70" t="s">
        <v>162</v>
      </c>
      <c r="C25" s="36" t="s">
        <v>163</v>
      </c>
      <c r="D25" s="20">
        <v>527900</v>
      </c>
      <c r="E25" s="80" t="s">
        <v>201</v>
      </c>
    </row>
    <row r="26" spans="1:5" ht="14.25" x14ac:dyDescent="0.2">
      <c r="A26" s="53" t="s">
        <v>7</v>
      </c>
      <c r="B26" s="51" t="s">
        <v>58</v>
      </c>
      <c r="C26" s="50"/>
      <c r="D26" s="52">
        <f>D27+D29</f>
        <v>42400</v>
      </c>
      <c r="E26" s="54"/>
    </row>
    <row r="27" spans="1:5" ht="28.5" x14ac:dyDescent="0.2">
      <c r="A27" s="26" t="s">
        <v>9</v>
      </c>
      <c r="B27" s="12" t="s">
        <v>5</v>
      </c>
      <c r="C27" s="24"/>
      <c r="D27" s="19">
        <f>D28</f>
        <v>2500</v>
      </c>
      <c r="E27" s="49"/>
    </row>
    <row r="28" spans="1:5" ht="15" x14ac:dyDescent="0.2">
      <c r="A28" s="27" t="s">
        <v>207</v>
      </c>
      <c r="B28" s="13" t="s">
        <v>100</v>
      </c>
      <c r="C28" s="92" t="s">
        <v>211</v>
      </c>
      <c r="D28" s="90">
        <v>2500</v>
      </c>
      <c r="E28" s="91" t="s">
        <v>251</v>
      </c>
    </row>
    <row r="29" spans="1:5" ht="28.5" x14ac:dyDescent="0.2">
      <c r="A29" s="26" t="s">
        <v>208</v>
      </c>
      <c r="B29" s="12" t="s">
        <v>56</v>
      </c>
      <c r="C29" s="34"/>
      <c r="D29" s="19">
        <f>SUM(D30:D31)</f>
        <v>39900</v>
      </c>
      <c r="E29" s="49"/>
    </row>
    <row r="30" spans="1:5" ht="63.75" x14ac:dyDescent="0.25">
      <c r="A30" s="9" t="s">
        <v>209</v>
      </c>
      <c r="B30" s="6" t="s">
        <v>99</v>
      </c>
      <c r="C30" s="41" t="s">
        <v>127</v>
      </c>
      <c r="D30" s="20">
        <f>25000+2600</f>
        <v>27600</v>
      </c>
      <c r="E30" s="47" t="s">
        <v>212</v>
      </c>
    </row>
    <row r="31" spans="1:5" ht="38.25" x14ac:dyDescent="0.25">
      <c r="A31" s="9" t="s">
        <v>210</v>
      </c>
      <c r="B31" s="13" t="s">
        <v>101</v>
      </c>
      <c r="C31" s="41" t="s">
        <v>190</v>
      </c>
      <c r="D31" s="20">
        <f>6500+4000+1800</f>
        <v>12300</v>
      </c>
      <c r="E31" s="47" t="s">
        <v>213</v>
      </c>
    </row>
    <row r="32" spans="1:5" ht="14.25" x14ac:dyDescent="0.2">
      <c r="A32" s="53" t="s">
        <v>23</v>
      </c>
      <c r="B32" s="51" t="s">
        <v>57</v>
      </c>
      <c r="C32" s="50"/>
      <c r="D32" s="52">
        <f>D33+D35</f>
        <v>26000</v>
      </c>
      <c r="E32" s="54"/>
    </row>
    <row r="33" spans="1:5" ht="28.5" x14ac:dyDescent="0.2">
      <c r="A33" s="26" t="s">
        <v>24</v>
      </c>
      <c r="B33" s="12" t="s">
        <v>5</v>
      </c>
      <c r="C33" s="34"/>
      <c r="D33" s="19">
        <f>D34</f>
        <v>0</v>
      </c>
      <c r="E33" s="49"/>
    </row>
    <row r="34" spans="1:5" ht="15" x14ac:dyDescent="0.2">
      <c r="A34" s="27" t="s">
        <v>25</v>
      </c>
      <c r="B34" s="13" t="s">
        <v>100</v>
      </c>
      <c r="C34" s="25" t="s">
        <v>144</v>
      </c>
      <c r="D34" s="20"/>
      <c r="E34" s="47"/>
    </row>
    <row r="35" spans="1:5" ht="28.5" x14ac:dyDescent="0.2">
      <c r="A35" s="26" t="s">
        <v>143</v>
      </c>
      <c r="B35" s="12" t="s">
        <v>56</v>
      </c>
      <c r="C35" s="34"/>
      <c r="D35" s="19">
        <f>SUM(D36:D37)</f>
        <v>26000</v>
      </c>
      <c r="E35" s="49"/>
    </row>
    <row r="36" spans="1:5" ht="30" x14ac:dyDescent="0.2">
      <c r="A36" s="27" t="s">
        <v>191</v>
      </c>
      <c r="B36" s="15" t="s">
        <v>214</v>
      </c>
      <c r="C36" s="41" t="s">
        <v>215</v>
      </c>
      <c r="D36" s="20">
        <v>3000</v>
      </c>
      <c r="E36" s="47" t="s">
        <v>216</v>
      </c>
    </row>
    <row r="37" spans="1:5" ht="76.5" x14ac:dyDescent="0.2">
      <c r="A37" s="27" t="s">
        <v>192</v>
      </c>
      <c r="B37" s="15" t="s">
        <v>98</v>
      </c>
      <c r="C37" s="37" t="s">
        <v>109</v>
      </c>
      <c r="D37" s="20">
        <f>15000+8000</f>
        <v>23000</v>
      </c>
      <c r="E37" s="47" t="s">
        <v>217</v>
      </c>
    </row>
    <row r="38" spans="1:5" ht="14.25" x14ac:dyDescent="0.2">
      <c r="A38" s="53" t="s">
        <v>26</v>
      </c>
      <c r="B38" s="51" t="s">
        <v>59</v>
      </c>
      <c r="C38" s="50"/>
      <c r="D38" s="52">
        <f>D39+D41</f>
        <v>69000</v>
      </c>
      <c r="E38" s="54">
        <f>E41</f>
        <v>0</v>
      </c>
    </row>
    <row r="39" spans="1:5" ht="28.5" x14ac:dyDescent="0.2">
      <c r="A39" s="26" t="s">
        <v>27</v>
      </c>
      <c r="B39" s="12" t="s">
        <v>5</v>
      </c>
      <c r="C39" s="34"/>
      <c r="D39" s="19">
        <f>D40</f>
        <v>24000</v>
      </c>
      <c r="E39" s="49"/>
    </row>
    <row r="40" spans="1:5" ht="20.45" customHeight="1" x14ac:dyDescent="0.2">
      <c r="A40" s="27" t="s">
        <v>28</v>
      </c>
      <c r="B40" s="13" t="s">
        <v>100</v>
      </c>
      <c r="C40" s="25" t="s">
        <v>110</v>
      </c>
      <c r="D40" s="20">
        <v>24000</v>
      </c>
      <c r="E40" s="47" t="s">
        <v>218</v>
      </c>
    </row>
    <row r="41" spans="1:5" ht="28.5" x14ac:dyDescent="0.2">
      <c r="A41" s="26" t="s">
        <v>83</v>
      </c>
      <c r="B41" s="12" t="s">
        <v>56</v>
      </c>
      <c r="C41" s="34"/>
      <c r="D41" s="19">
        <f>SUM(D42:D42)</f>
        <v>45000</v>
      </c>
      <c r="E41" s="49"/>
    </row>
    <row r="42" spans="1:5" ht="69" customHeight="1" x14ac:dyDescent="0.2">
      <c r="A42" s="27" t="s">
        <v>193</v>
      </c>
      <c r="B42" s="15" t="s">
        <v>98</v>
      </c>
      <c r="C42" s="37" t="s">
        <v>111</v>
      </c>
      <c r="D42" s="20">
        <v>45000</v>
      </c>
      <c r="E42" s="93" t="s">
        <v>219</v>
      </c>
    </row>
    <row r="43" spans="1:5" ht="14.25" x14ac:dyDescent="0.2">
      <c r="A43" s="53" t="s">
        <v>29</v>
      </c>
      <c r="B43" s="51" t="s">
        <v>179</v>
      </c>
      <c r="C43" s="50"/>
      <c r="D43" s="52">
        <f>D44</f>
        <v>44500</v>
      </c>
      <c r="E43" s="54"/>
    </row>
    <row r="44" spans="1:5" ht="28.5" x14ac:dyDescent="0.2">
      <c r="A44" s="26" t="s">
        <v>30</v>
      </c>
      <c r="B44" s="12" t="s">
        <v>56</v>
      </c>
      <c r="C44" s="34"/>
      <c r="D44" s="19">
        <f>D45+D46</f>
        <v>44500</v>
      </c>
      <c r="E44" s="49"/>
    </row>
    <row r="45" spans="1:5" ht="15" x14ac:dyDescent="0.25">
      <c r="A45" s="9" t="s">
        <v>31</v>
      </c>
      <c r="B45" s="6" t="s">
        <v>99</v>
      </c>
      <c r="C45" s="36" t="s">
        <v>185</v>
      </c>
      <c r="D45" s="20">
        <v>41000</v>
      </c>
      <c r="E45" s="47" t="s">
        <v>220</v>
      </c>
    </row>
    <row r="46" spans="1:5" ht="15" x14ac:dyDescent="0.25">
      <c r="A46" s="9" t="s">
        <v>221</v>
      </c>
      <c r="B46" s="13" t="s">
        <v>101</v>
      </c>
      <c r="C46" s="36" t="s">
        <v>223</v>
      </c>
      <c r="D46" s="20">
        <v>3500</v>
      </c>
      <c r="E46" s="47" t="s">
        <v>222</v>
      </c>
    </row>
    <row r="47" spans="1:5" ht="14.25" x14ac:dyDescent="0.2">
      <c r="A47" s="53" t="s">
        <v>32</v>
      </c>
      <c r="B47" s="51" t="s">
        <v>60</v>
      </c>
      <c r="C47" s="50"/>
      <c r="D47" s="52">
        <f>D48+D50</f>
        <v>29500</v>
      </c>
      <c r="E47" s="54"/>
    </row>
    <row r="48" spans="1:5" ht="42.75" x14ac:dyDescent="0.2">
      <c r="A48" s="24" t="s">
        <v>33</v>
      </c>
      <c r="B48" s="12" t="s">
        <v>14</v>
      </c>
      <c r="C48" s="34"/>
      <c r="D48" s="19">
        <f>D49</f>
        <v>12000</v>
      </c>
      <c r="E48" s="49"/>
    </row>
    <row r="49" spans="1:5" ht="31.5" x14ac:dyDescent="0.2">
      <c r="A49" s="87" t="s">
        <v>34</v>
      </c>
      <c r="B49" s="94" t="s">
        <v>225</v>
      </c>
      <c r="C49" s="92" t="s">
        <v>228</v>
      </c>
      <c r="D49" s="90">
        <v>12000</v>
      </c>
      <c r="E49" s="95" t="s">
        <v>229</v>
      </c>
    </row>
    <row r="50" spans="1:5" ht="28.5" x14ac:dyDescent="0.2">
      <c r="A50" s="26" t="s">
        <v>226</v>
      </c>
      <c r="B50" s="12" t="s">
        <v>56</v>
      </c>
      <c r="C50" s="34"/>
      <c r="D50" s="19">
        <f>D51</f>
        <v>17500</v>
      </c>
      <c r="E50" s="49"/>
    </row>
    <row r="51" spans="1:5" ht="31.9" customHeight="1" x14ac:dyDescent="0.25">
      <c r="A51" s="27" t="s">
        <v>227</v>
      </c>
      <c r="B51" s="6" t="s">
        <v>99</v>
      </c>
      <c r="C51" s="25" t="s">
        <v>231</v>
      </c>
      <c r="D51" s="20">
        <v>17500</v>
      </c>
      <c r="E51" s="47" t="s">
        <v>230</v>
      </c>
    </row>
    <row r="52" spans="1:5" ht="14.25" x14ac:dyDescent="0.2">
      <c r="A52" s="53" t="s">
        <v>35</v>
      </c>
      <c r="B52" s="51" t="s">
        <v>61</v>
      </c>
      <c r="C52" s="50"/>
      <c r="D52" s="52">
        <f>D53+D55</f>
        <v>56800</v>
      </c>
      <c r="E52" s="76"/>
    </row>
    <row r="53" spans="1:5" ht="28.5" x14ac:dyDescent="0.2">
      <c r="A53" s="26" t="s">
        <v>27</v>
      </c>
      <c r="B53" s="12" t="s">
        <v>5</v>
      </c>
      <c r="C53" s="34"/>
      <c r="D53" s="19">
        <f>D54</f>
        <v>47800</v>
      </c>
      <c r="E53" s="49"/>
    </row>
    <row r="54" spans="1:5" ht="25.5" x14ac:dyDescent="0.2">
      <c r="A54" s="27" t="s">
        <v>28</v>
      </c>
      <c r="B54" s="13" t="s">
        <v>100</v>
      </c>
      <c r="C54" s="25" t="s">
        <v>110</v>
      </c>
      <c r="D54" s="20">
        <f>35000+12800</f>
        <v>47800</v>
      </c>
      <c r="E54" s="47" t="s">
        <v>266</v>
      </c>
    </row>
    <row r="55" spans="1:5" ht="28.5" x14ac:dyDescent="0.2">
      <c r="A55" s="26" t="s">
        <v>55</v>
      </c>
      <c r="B55" s="12" t="s">
        <v>56</v>
      </c>
      <c r="C55" s="25"/>
      <c r="D55" s="19">
        <f>D56</f>
        <v>9000</v>
      </c>
      <c r="E55" s="47"/>
    </row>
    <row r="56" spans="1:5" ht="15" x14ac:dyDescent="0.2">
      <c r="A56" s="27" t="s">
        <v>36</v>
      </c>
      <c r="B56" s="13" t="s">
        <v>101</v>
      </c>
      <c r="C56" s="25" t="s">
        <v>142</v>
      </c>
      <c r="D56" s="20">
        <v>9000</v>
      </c>
      <c r="E56" s="47" t="s">
        <v>232</v>
      </c>
    </row>
    <row r="57" spans="1:5" ht="14.25" x14ac:dyDescent="0.2">
      <c r="A57" s="53" t="s">
        <v>37</v>
      </c>
      <c r="B57" s="51" t="s">
        <v>128</v>
      </c>
      <c r="C57" s="50"/>
      <c r="D57" s="52">
        <f>D58+D60</f>
        <v>111000</v>
      </c>
      <c r="E57" s="54"/>
    </row>
    <row r="58" spans="1:5" ht="42.75" x14ac:dyDescent="0.2">
      <c r="A58" s="24" t="s">
        <v>88</v>
      </c>
      <c r="B58" s="5" t="s">
        <v>11</v>
      </c>
      <c r="C58" s="32"/>
      <c r="D58" s="19">
        <f>D59</f>
        <v>25000</v>
      </c>
      <c r="E58" s="49"/>
    </row>
    <row r="59" spans="1:5" ht="30" x14ac:dyDescent="0.2">
      <c r="A59" s="26"/>
      <c r="B59" s="96" t="s">
        <v>233</v>
      </c>
      <c r="C59" s="92" t="s">
        <v>270</v>
      </c>
      <c r="D59" s="90">
        <v>25000</v>
      </c>
      <c r="E59" s="91" t="s">
        <v>234</v>
      </c>
    </row>
    <row r="60" spans="1:5" ht="28.5" x14ac:dyDescent="0.2">
      <c r="A60" s="26" t="s">
        <v>69</v>
      </c>
      <c r="B60" s="12" t="s">
        <v>56</v>
      </c>
      <c r="C60" s="34"/>
      <c r="D60" s="19">
        <f>D61+D62</f>
        <v>86000</v>
      </c>
      <c r="E60" s="49"/>
    </row>
    <row r="61" spans="1:5" ht="15" x14ac:dyDescent="0.25">
      <c r="A61" s="9" t="s">
        <v>70</v>
      </c>
      <c r="B61" s="6" t="s">
        <v>99</v>
      </c>
      <c r="C61" s="36" t="s">
        <v>129</v>
      </c>
      <c r="D61" s="20">
        <v>86000</v>
      </c>
      <c r="E61" s="47" t="s">
        <v>235</v>
      </c>
    </row>
    <row r="62" spans="1:5" ht="15" x14ac:dyDescent="0.25">
      <c r="A62" s="9"/>
      <c r="B62" s="13" t="s">
        <v>101</v>
      </c>
      <c r="C62" s="36" t="s">
        <v>194</v>
      </c>
      <c r="D62" s="20"/>
      <c r="E62" s="86"/>
    </row>
    <row r="63" spans="1:5" ht="14.25" x14ac:dyDescent="0.2">
      <c r="A63" s="53" t="s">
        <v>38</v>
      </c>
      <c r="B63" s="51" t="s">
        <v>87</v>
      </c>
      <c r="C63" s="50"/>
      <c r="D63" s="52">
        <f>D64</f>
        <v>368000</v>
      </c>
      <c r="E63" s="85"/>
    </row>
    <row r="64" spans="1:5" ht="28.5" x14ac:dyDescent="0.2">
      <c r="A64" s="26" t="s">
        <v>71</v>
      </c>
      <c r="B64" s="12" t="s">
        <v>56</v>
      </c>
      <c r="C64" s="34"/>
      <c r="D64" s="19">
        <f>SUM(D65:D67)</f>
        <v>368000</v>
      </c>
      <c r="E64" s="48"/>
    </row>
    <row r="65" spans="1:7" ht="15" x14ac:dyDescent="0.25">
      <c r="A65" s="9" t="s">
        <v>72</v>
      </c>
      <c r="B65" s="6" t="s">
        <v>99</v>
      </c>
      <c r="C65" s="41" t="s">
        <v>130</v>
      </c>
      <c r="D65" s="20">
        <v>14000</v>
      </c>
      <c r="E65" s="47" t="s">
        <v>236</v>
      </c>
    </row>
    <row r="66" spans="1:7" ht="38.25" x14ac:dyDescent="0.2">
      <c r="A66" s="27" t="s">
        <v>180</v>
      </c>
      <c r="B66" s="13" t="s">
        <v>101</v>
      </c>
      <c r="C66" s="25" t="s">
        <v>112</v>
      </c>
      <c r="D66" s="20">
        <f>200000+45000+60000</f>
        <v>305000</v>
      </c>
      <c r="E66" s="47" t="s">
        <v>237</v>
      </c>
    </row>
    <row r="67" spans="1:7" ht="30" x14ac:dyDescent="0.2">
      <c r="A67" s="27" t="s">
        <v>181</v>
      </c>
      <c r="B67" s="15" t="s">
        <v>177</v>
      </c>
      <c r="C67" s="25" t="s">
        <v>189</v>
      </c>
      <c r="D67" s="20">
        <v>49000</v>
      </c>
      <c r="E67" s="47" t="s">
        <v>238</v>
      </c>
    </row>
    <row r="68" spans="1:7" ht="14.25" x14ac:dyDescent="0.2">
      <c r="A68" s="53" t="s">
        <v>39</v>
      </c>
      <c r="B68" s="51" t="s">
        <v>62</v>
      </c>
      <c r="C68" s="50"/>
      <c r="D68" s="52">
        <f>D69</f>
        <v>26600</v>
      </c>
      <c r="E68" s="54">
        <f>E69</f>
        <v>0</v>
      </c>
    </row>
    <row r="69" spans="1:7" ht="28.5" x14ac:dyDescent="0.2">
      <c r="A69" s="26" t="s">
        <v>40</v>
      </c>
      <c r="B69" s="12" t="s">
        <v>56</v>
      </c>
      <c r="C69" s="34"/>
      <c r="D69" s="19">
        <f>SUM(D70:D71)</f>
        <v>26600</v>
      </c>
      <c r="E69" s="49">
        <f>SUM(E71:E71)</f>
        <v>0</v>
      </c>
    </row>
    <row r="70" spans="1:7" ht="25.5" x14ac:dyDescent="0.25">
      <c r="A70" s="9" t="s">
        <v>41</v>
      </c>
      <c r="B70" s="6" t="s">
        <v>99</v>
      </c>
      <c r="C70" s="41" t="s">
        <v>271</v>
      </c>
      <c r="D70" s="20">
        <f>10500+8600</f>
        <v>19100</v>
      </c>
      <c r="E70" s="47" t="s">
        <v>240</v>
      </c>
    </row>
    <row r="71" spans="1:7" ht="30" customHeight="1" x14ac:dyDescent="0.2">
      <c r="A71" s="27" t="s">
        <v>239</v>
      </c>
      <c r="B71" s="13" t="s">
        <v>101</v>
      </c>
      <c r="C71" s="25" t="s">
        <v>113</v>
      </c>
      <c r="D71" s="20">
        <f>3000+4500</f>
        <v>7500</v>
      </c>
      <c r="E71" s="47" t="s">
        <v>241</v>
      </c>
    </row>
    <row r="72" spans="1:7" ht="28.5" x14ac:dyDescent="0.2">
      <c r="A72" s="53" t="s">
        <v>42</v>
      </c>
      <c r="B72" s="62" t="s">
        <v>82</v>
      </c>
      <c r="C72" s="63"/>
      <c r="D72" s="52">
        <f>D73</f>
        <v>40000</v>
      </c>
      <c r="E72" s="54"/>
      <c r="G72" s="1" t="s">
        <v>186</v>
      </c>
    </row>
    <row r="73" spans="1:7" ht="42.75" x14ac:dyDescent="0.2">
      <c r="A73" s="26" t="s">
        <v>43</v>
      </c>
      <c r="B73" s="12" t="s">
        <v>14</v>
      </c>
      <c r="C73" s="34"/>
      <c r="D73" s="19">
        <f>D74</f>
        <v>40000</v>
      </c>
      <c r="E73" s="49"/>
    </row>
    <row r="74" spans="1:7" ht="45" x14ac:dyDescent="0.2">
      <c r="A74" s="27" t="s">
        <v>44</v>
      </c>
      <c r="B74" s="15" t="s">
        <v>102</v>
      </c>
      <c r="C74" s="37" t="s">
        <v>114</v>
      </c>
      <c r="D74" s="20">
        <f>18000+20000+2000</f>
        <v>40000</v>
      </c>
      <c r="E74" s="47" t="s">
        <v>242</v>
      </c>
    </row>
    <row r="75" spans="1:7" ht="14.25" x14ac:dyDescent="0.2">
      <c r="A75" s="53" t="s">
        <v>45</v>
      </c>
      <c r="B75" s="51" t="s">
        <v>65</v>
      </c>
      <c r="C75" s="50"/>
      <c r="D75" s="52">
        <f>D76</f>
        <v>125000</v>
      </c>
      <c r="E75" s="54"/>
    </row>
    <row r="76" spans="1:7" ht="42.75" x14ac:dyDescent="0.2">
      <c r="A76" s="26" t="s">
        <v>46</v>
      </c>
      <c r="B76" s="12" t="s">
        <v>14</v>
      </c>
      <c r="C76" s="34"/>
      <c r="D76" s="19">
        <f>D77</f>
        <v>125000</v>
      </c>
      <c r="E76" s="49"/>
    </row>
    <row r="77" spans="1:7" ht="51.75" customHeight="1" x14ac:dyDescent="0.2">
      <c r="A77" s="27" t="s">
        <v>47</v>
      </c>
      <c r="B77" s="13" t="s">
        <v>103</v>
      </c>
      <c r="C77" s="25" t="s">
        <v>115</v>
      </c>
      <c r="D77" s="20">
        <f>83800+24000+7200+10000</f>
        <v>125000</v>
      </c>
      <c r="E77" s="47" t="s">
        <v>243</v>
      </c>
    </row>
    <row r="78" spans="1:7" ht="14.25" x14ac:dyDescent="0.2">
      <c r="A78" s="53" t="s">
        <v>16</v>
      </c>
      <c r="B78" s="58" t="s">
        <v>86</v>
      </c>
      <c r="C78" s="59"/>
      <c r="D78" s="52">
        <f>D79</f>
        <v>48600</v>
      </c>
      <c r="E78" s="78"/>
    </row>
    <row r="79" spans="1:7" ht="42.75" x14ac:dyDescent="0.2">
      <c r="A79" s="26" t="s">
        <v>17</v>
      </c>
      <c r="B79" s="16" t="s">
        <v>14</v>
      </c>
      <c r="C79" s="39"/>
      <c r="D79" s="19">
        <f>D80</f>
        <v>48600</v>
      </c>
      <c r="E79" s="47"/>
    </row>
    <row r="80" spans="1:7" ht="38.25" x14ac:dyDescent="0.2">
      <c r="A80" s="27" t="s">
        <v>63</v>
      </c>
      <c r="B80" s="21" t="s">
        <v>104</v>
      </c>
      <c r="C80" s="40" t="s">
        <v>116</v>
      </c>
      <c r="D80" s="20">
        <f>12300+36300</f>
        <v>48600</v>
      </c>
      <c r="E80" s="47" t="s">
        <v>244</v>
      </c>
    </row>
    <row r="81" spans="1:5" ht="28.5" x14ac:dyDescent="0.2">
      <c r="A81" s="53" t="s">
        <v>48</v>
      </c>
      <c r="B81" s="60" t="s">
        <v>85</v>
      </c>
      <c r="C81" s="61"/>
      <c r="D81" s="52">
        <f>D82</f>
        <v>81500</v>
      </c>
      <c r="E81" s="77"/>
    </row>
    <row r="82" spans="1:5" ht="28.5" x14ac:dyDescent="0.2">
      <c r="A82" s="28" t="s">
        <v>50</v>
      </c>
      <c r="B82" s="16" t="s">
        <v>10</v>
      </c>
      <c r="C82" s="39"/>
      <c r="D82" s="19">
        <f>D83</f>
        <v>81500</v>
      </c>
      <c r="E82" s="48"/>
    </row>
    <row r="83" spans="1:5" ht="51" x14ac:dyDescent="0.2">
      <c r="A83" s="29" t="s">
        <v>49</v>
      </c>
      <c r="B83" s="17" t="s">
        <v>105</v>
      </c>
      <c r="C83" s="35" t="s">
        <v>117</v>
      </c>
      <c r="D83" s="20">
        <f>11000+6500+4000+60000</f>
        <v>81500</v>
      </c>
      <c r="E83" s="47" t="s">
        <v>252</v>
      </c>
    </row>
    <row r="84" spans="1:5" ht="14.25" x14ac:dyDescent="0.2">
      <c r="A84" s="53" t="s">
        <v>18</v>
      </c>
      <c r="B84" s="51" t="s">
        <v>53</v>
      </c>
      <c r="C84" s="50"/>
      <c r="D84" s="52">
        <f>D85</f>
        <v>20000</v>
      </c>
      <c r="E84" s="54">
        <f>E85</f>
        <v>0</v>
      </c>
    </row>
    <row r="85" spans="1:5" ht="28.5" x14ac:dyDescent="0.2">
      <c r="A85" s="26" t="s">
        <v>174</v>
      </c>
      <c r="B85" s="12" t="s">
        <v>10</v>
      </c>
      <c r="C85" s="34"/>
      <c r="D85" s="19">
        <f>D86</f>
        <v>20000</v>
      </c>
      <c r="E85" s="49"/>
    </row>
    <row r="86" spans="1:5" ht="30" x14ac:dyDescent="0.2">
      <c r="A86" s="27" t="s">
        <v>19</v>
      </c>
      <c r="B86" s="15" t="s">
        <v>106</v>
      </c>
      <c r="C86" s="37" t="s">
        <v>118</v>
      </c>
      <c r="D86" s="20">
        <v>20000</v>
      </c>
      <c r="E86" s="48" t="s">
        <v>253</v>
      </c>
    </row>
    <row r="87" spans="1:5" ht="14.25" x14ac:dyDescent="0.2">
      <c r="A87" s="53" t="s">
        <v>20</v>
      </c>
      <c r="B87" s="51" t="s">
        <v>66</v>
      </c>
      <c r="C87" s="50"/>
      <c r="D87" s="52">
        <f>D88</f>
        <v>6000</v>
      </c>
      <c r="E87" s="54"/>
    </row>
    <row r="88" spans="1:5" ht="28.5" x14ac:dyDescent="0.2">
      <c r="A88" s="26" t="s">
        <v>51</v>
      </c>
      <c r="B88" s="12" t="s">
        <v>10</v>
      </c>
      <c r="C88" s="34"/>
      <c r="D88" s="19">
        <f>D89</f>
        <v>6000</v>
      </c>
      <c r="E88" s="49"/>
    </row>
    <row r="89" spans="1:5" ht="30" x14ac:dyDescent="0.2">
      <c r="A89" s="27" t="s">
        <v>52</v>
      </c>
      <c r="B89" s="15" t="s">
        <v>106</v>
      </c>
      <c r="C89" s="37" t="s">
        <v>119</v>
      </c>
      <c r="D89" s="20">
        <f>4500+1500</f>
        <v>6000</v>
      </c>
      <c r="E89" s="47" t="s">
        <v>255</v>
      </c>
    </row>
    <row r="90" spans="1:5" ht="14.25" x14ac:dyDescent="0.2">
      <c r="A90" s="53" t="s">
        <v>73</v>
      </c>
      <c r="B90" s="51" t="s">
        <v>54</v>
      </c>
      <c r="C90" s="50"/>
      <c r="D90" s="52">
        <f>D91</f>
        <v>20000</v>
      </c>
      <c r="E90" s="54"/>
    </row>
    <row r="91" spans="1:5" ht="28.5" x14ac:dyDescent="0.2">
      <c r="A91" s="26" t="s">
        <v>74</v>
      </c>
      <c r="B91" s="12" t="s">
        <v>10</v>
      </c>
      <c r="C91" s="34"/>
      <c r="D91" s="19">
        <f>D92</f>
        <v>20000</v>
      </c>
      <c r="E91" s="49"/>
    </row>
    <row r="92" spans="1:5" ht="51" customHeight="1" x14ac:dyDescent="0.2">
      <c r="A92" s="27" t="s">
        <v>75</v>
      </c>
      <c r="B92" s="15" t="s">
        <v>106</v>
      </c>
      <c r="C92" s="37" t="s">
        <v>120</v>
      </c>
      <c r="D92" s="20">
        <v>20000</v>
      </c>
      <c r="E92" s="47" t="s">
        <v>254</v>
      </c>
    </row>
    <row r="93" spans="1:5" ht="15" x14ac:dyDescent="0.2">
      <c r="A93" s="66" t="s">
        <v>21</v>
      </c>
      <c r="B93" s="67" t="s">
        <v>135</v>
      </c>
      <c r="C93" s="65"/>
      <c r="D93" s="52">
        <f>D94</f>
        <v>13500</v>
      </c>
      <c r="E93" s="78"/>
    </row>
    <row r="94" spans="1:5" ht="28.5" x14ac:dyDescent="0.2">
      <c r="A94" s="68" t="s">
        <v>97</v>
      </c>
      <c r="B94" s="5" t="s">
        <v>10</v>
      </c>
      <c r="C94" s="37"/>
      <c r="D94" s="19">
        <f>D95</f>
        <v>13500</v>
      </c>
      <c r="E94" s="47"/>
    </row>
    <row r="95" spans="1:5" ht="30" x14ac:dyDescent="0.25">
      <c r="A95" s="9" t="s">
        <v>22</v>
      </c>
      <c r="B95" s="69" t="s">
        <v>138</v>
      </c>
      <c r="C95" s="37" t="s">
        <v>139</v>
      </c>
      <c r="D95" s="20">
        <f>3000+10500</f>
        <v>13500</v>
      </c>
      <c r="E95" s="47" t="s">
        <v>264</v>
      </c>
    </row>
    <row r="96" spans="1:5" ht="14.25" x14ac:dyDescent="0.2">
      <c r="A96" s="53" t="s">
        <v>76</v>
      </c>
      <c r="B96" s="51" t="s">
        <v>68</v>
      </c>
      <c r="C96" s="50"/>
      <c r="D96" s="52">
        <f>D97</f>
        <v>24000</v>
      </c>
      <c r="E96" s="54"/>
    </row>
    <row r="97" spans="1:5" ht="28.5" x14ac:dyDescent="0.2">
      <c r="A97" s="26" t="s">
        <v>77</v>
      </c>
      <c r="B97" s="12" t="s">
        <v>10</v>
      </c>
      <c r="C97" s="34"/>
      <c r="D97" s="19">
        <f>D98</f>
        <v>24000</v>
      </c>
      <c r="E97" s="49"/>
    </row>
    <row r="98" spans="1:5" ht="45" x14ac:dyDescent="0.2">
      <c r="A98" s="27" t="s">
        <v>78</v>
      </c>
      <c r="B98" s="15" t="s">
        <v>107</v>
      </c>
      <c r="C98" s="37" t="s">
        <v>121</v>
      </c>
      <c r="D98" s="20">
        <f>8000+8000+8000</f>
        <v>24000</v>
      </c>
      <c r="E98" s="47" t="s">
        <v>265</v>
      </c>
    </row>
    <row r="99" spans="1:5" ht="14.25" x14ac:dyDescent="0.2">
      <c r="A99" s="53" t="s">
        <v>79</v>
      </c>
      <c r="B99" s="51" t="s">
        <v>67</v>
      </c>
      <c r="C99" s="50"/>
      <c r="D99" s="52">
        <f>D100</f>
        <v>55000</v>
      </c>
      <c r="E99" s="54"/>
    </row>
    <row r="100" spans="1:5" ht="28.5" x14ac:dyDescent="0.2">
      <c r="A100" s="26" t="s">
        <v>80</v>
      </c>
      <c r="B100" s="12" t="s">
        <v>10</v>
      </c>
      <c r="C100" s="34"/>
      <c r="D100" s="19">
        <f>D101</f>
        <v>55000</v>
      </c>
      <c r="E100" s="49"/>
    </row>
    <row r="101" spans="1:5" ht="45" x14ac:dyDescent="0.2">
      <c r="A101" s="27" t="s">
        <v>81</v>
      </c>
      <c r="B101" s="15" t="s">
        <v>107</v>
      </c>
      <c r="C101" s="37" t="s">
        <v>122</v>
      </c>
      <c r="D101" s="20">
        <f>25000+18000+12000</f>
        <v>55000</v>
      </c>
      <c r="E101" s="47" t="s">
        <v>256</v>
      </c>
    </row>
    <row r="102" spans="1:5" ht="14.25" x14ac:dyDescent="0.2">
      <c r="A102" s="53" t="s">
        <v>148</v>
      </c>
      <c r="B102" s="51" t="s">
        <v>64</v>
      </c>
      <c r="C102" s="50"/>
      <c r="D102" s="52">
        <f>D103</f>
        <v>50000</v>
      </c>
      <c r="E102" s="54"/>
    </row>
    <row r="103" spans="1:5" ht="28.5" x14ac:dyDescent="0.2">
      <c r="A103" s="26" t="s">
        <v>149</v>
      </c>
      <c r="B103" s="12" t="s">
        <v>10</v>
      </c>
      <c r="C103" s="34"/>
      <c r="D103" s="19">
        <f>D104</f>
        <v>50000</v>
      </c>
      <c r="E103" s="49"/>
    </row>
    <row r="104" spans="1:5" ht="45" x14ac:dyDescent="0.2">
      <c r="A104" s="27" t="s">
        <v>150</v>
      </c>
      <c r="B104" s="15" t="s">
        <v>107</v>
      </c>
      <c r="C104" s="37" t="s">
        <v>123</v>
      </c>
      <c r="D104" s="20">
        <f>10000+40000</f>
        <v>50000</v>
      </c>
      <c r="E104" s="97" t="s">
        <v>257</v>
      </c>
    </row>
    <row r="105" spans="1:5" ht="15" x14ac:dyDescent="0.2">
      <c r="A105" s="53" t="s">
        <v>134</v>
      </c>
      <c r="B105" s="51" t="s">
        <v>125</v>
      </c>
      <c r="C105" s="57"/>
      <c r="D105" s="52">
        <f>D106</f>
        <v>1900</v>
      </c>
      <c r="E105" s="77"/>
    </row>
    <row r="106" spans="1:5" ht="42.75" x14ac:dyDescent="0.2">
      <c r="A106" s="26" t="s">
        <v>136</v>
      </c>
      <c r="B106" s="42" t="s">
        <v>14</v>
      </c>
      <c r="C106" s="33"/>
      <c r="D106" s="19">
        <f>D107</f>
        <v>1900</v>
      </c>
      <c r="E106" s="48"/>
    </row>
    <row r="107" spans="1:5" ht="30" x14ac:dyDescent="0.2">
      <c r="A107" s="27" t="s">
        <v>137</v>
      </c>
      <c r="B107" s="15" t="s">
        <v>126</v>
      </c>
      <c r="C107" s="33" t="s">
        <v>124</v>
      </c>
      <c r="D107" s="20">
        <f>1900</f>
        <v>1900</v>
      </c>
      <c r="E107" s="47" t="s">
        <v>263</v>
      </c>
    </row>
    <row r="108" spans="1:5" ht="15" x14ac:dyDescent="0.2">
      <c r="A108" s="55" t="s">
        <v>182</v>
      </c>
      <c r="B108" s="56" t="s">
        <v>131</v>
      </c>
      <c r="C108" s="57"/>
      <c r="D108" s="52">
        <f>D109</f>
        <v>2900</v>
      </c>
      <c r="E108" s="77"/>
    </row>
    <row r="109" spans="1:5" ht="25.5" x14ac:dyDescent="0.2">
      <c r="A109" s="43" t="s">
        <v>183</v>
      </c>
      <c r="B109" s="44" t="s">
        <v>11</v>
      </c>
      <c r="C109" s="33"/>
      <c r="D109" s="19">
        <f>D110</f>
        <v>2900</v>
      </c>
      <c r="E109" s="48"/>
    </row>
    <row r="110" spans="1:5" ht="25.5" x14ac:dyDescent="0.2">
      <c r="A110" s="45" t="s">
        <v>184</v>
      </c>
      <c r="B110" s="46" t="s">
        <v>132</v>
      </c>
      <c r="C110" s="33" t="s">
        <v>133</v>
      </c>
      <c r="D110" s="20">
        <f>1900+1000</f>
        <v>2900</v>
      </c>
      <c r="E110" s="47" t="s">
        <v>258</v>
      </c>
    </row>
    <row r="111" spans="1:5" ht="15" x14ac:dyDescent="0.25">
      <c r="A111" s="9"/>
      <c r="B111" s="18" t="s">
        <v>2</v>
      </c>
      <c r="C111" s="24"/>
      <c r="D111" s="19">
        <f>D5+D26+D32+D38+D43+D47+D52+D57+D63+D68+D72+D75+D78+D81+D84+D87+D90+D93+D96+D99+D102+D105+D108</f>
        <v>2247700</v>
      </c>
      <c r="E111" s="79"/>
    </row>
    <row r="112" spans="1:5" ht="15" customHeight="1" x14ac:dyDescent="0.25">
      <c r="A112" s="102" t="s">
        <v>12</v>
      </c>
      <c r="B112" s="102"/>
      <c r="C112" s="102"/>
      <c r="D112" s="102"/>
      <c r="E112" s="102"/>
    </row>
    <row r="113" spans="1:7" ht="15" customHeight="1" x14ac:dyDescent="0.25">
      <c r="A113" s="22"/>
      <c r="B113" s="22"/>
      <c r="C113" s="22"/>
      <c r="D113" s="23"/>
      <c r="E113" s="73"/>
    </row>
    <row r="114" spans="1:7" ht="15" customHeight="1" x14ac:dyDescent="0.2">
      <c r="A114" s="2"/>
      <c r="B114" s="81" t="s">
        <v>151</v>
      </c>
      <c r="C114" s="81" t="s">
        <v>152</v>
      </c>
      <c r="D114" s="82">
        <f>150000-8700-1300+39600</f>
        <v>179600</v>
      </c>
      <c r="E114" s="73"/>
    </row>
    <row r="115" spans="1:7" ht="15" customHeight="1" x14ac:dyDescent="0.2">
      <c r="A115" s="2"/>
      <c r="B115" s="2"/>
      <c r="C115" s="81" t="s">
        <v>187</v>
      </c>
      <c r="D115" s="82">
        <v>100000</v>
      </c>
      <c r="E115" s="73"/>
    </row>
    <row r="116" spans="1:7" ht="15" customHeight="1" x14ac:dyDescent="0.2">
      <c r="A116" s="2"/>
      <c r="B116" s="2"/>
      <c r="C116" s="81"/>
      <c r="D116" s="79">
        <f>SUM(D114:D115)</f>
        <v>279600</v>
      </c>
      <c r="E116" s="73"/>
    </row>
    <row r="117" spans="1:7" ht="15" customHeight="1" x14ac:dyDescent="0.2">
      <c r="A117" s="2"/>
      <c r="B117" s="2"/>
      <c r="D117" s="30"/>
      <c r="E117" s="73"/>
    </row>
    <row r="118" spans="1:7" ht="15" customHeight="1" x14ac:dyDescent="0.2">
      <c r="A118" s="2"/>
      <c r="B118" s="2" t="s">
        <v>95</v>
      </c>
      <c r="D118" s="3"/>
      <c r="E118" s="73"/>
    </row>
    <row r="119" spans="1:7" ht="15" customHeight="1" x14ac:dyDescent="0.2">
      <c r="A119" s="2"/>
      <c r="B119" s="2" t="s">
        <v>91</v>
      </c>
      <c r="D119" s="30">
        <f>D6+D82+D85+D88+D91+D94+D97+D100+D103</f>
        <v>331200</v>
      </c>
      <c r="E119" s="73"/>
    </row>
    <row r="120" spans="1:7" ht="15" customHeight="1" x14ac:dyDescent="0.2">
      <c r="A120" s="2"/>
      <c r="B120" s="2" t="s">
        <v>92</v>
      </c>
      <c r="D120" s="30">
        <f>D9+D58+D109</f>
        <v>67500</v>
      </c>
      <c r="E120" s="73"/>
    </row>
    <row r="121" spans="1:7" ht="15" customHeight="1" x14ac:dyDescent="0.2">
      <c r="A121" s="2"/>
      <c r="B121" s="2" t="s">
        <v>96</v>
      </c>
      <c r="D121" s="30">
        <f>D11+D48+D73+D76+D79+D106</f>
        <v>282200</v>
      </c>
      <c r="E121" s="73"/>
    </row>
    <row r="122" spans="1:7" ht="15" customHeight="1" x14ac:dyDescent="0.2">
      <c r="A122" s="2"/>
      <c r="B122" s="2" t="s">
        <v>93</v>
      </c>
      <c r="D122" s="30">
        <f>D14+D27+D33+D39+D53</f>
        <v>92100</v>
      </c>
      <c r="E122" s="73"/>
    </row>
    <row r="123" spans="1:7" ht="15" customHeight="1" x14ac:dyDescent="0.2">
      <c r="A123" s="2"/>
      <c r="B123" s="2" t="s">
        <v>175</v>
      </c>
      <c r="D123" s="30">
        <f>D18</f>
        <v>102700</v>
      </c>
      <c r="E123" s="73"/>
    </row>
    <row r="124" spans="1:7" ht="15" customHeight="1" x14ac:dyDescent="0.2">
      <c r="A124" s="2"/>
      <c r="B124" s="2" t="s">
        <v>94</v>
      </c>
      <c r="D124" s="30">
        <f>D21+D29+D35+D41+D44+D50+D55+D60+D64+D69</f>
        <v>1372000</v>
      </c>
      <c r="E124" s="73"/>
    </row>
    <row r="125" spans="1:7" s="72" customFormat="1" x14ac:dyDescent="0.2">
      <c r="A125" s="1"/>
      <c r="B125" s="1"/>
      <c r="C125" s="2"/>
      <c r="D125" s="82">
        <f>SUM(D119:D124)</f>
        <v>2247700</v>
      </c>
      <c r="F125" s="1"/>
      <c r="G125" s="1"/>
    </row>
    <row r="126" spans="1:7" s="72" customFormat="1" x14ac:dyDescent="0.2">
      <c r="A126" s="1"/>
      <c r="B126" s="1"/>
      <c r="C126" s="2"/>
      <c r="D126" s="4"/>
      <c r="F126" s="1"/>
      <c r="G126" s="1"/>
    </row>
  </sheetData>
  <mergeCells count="5">
    <mergeCell ref="A1:E1"/>
    <mergeCell ref="A2:E2"/>
    <mergeCell ref="A112:E112"/>
    <mergeCell ref="B15:B16"/>
    <mergeCell ref="A15:A16"/>
  </mergeCells>
  <phoneticPr fontId="18" type="noConversion"/>
  <printOptions horizontalCentered="1"/>
  <pageMargins left="1.1811023622047245" right="0.39370078740157483" top="0.39370078740157483" bottom="0.39370078740157483" header="0.51181102362204722" footer="0.51181102362204722"/>
  <pageSetup paperSize="9" scale="59" fitToHeight="0"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Investicijos_2026</vt:lpstr>
      <vt:lpstr>Investicijos_2026!Print_Titles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Darbuotojas</dc:creator>
  <cp:lastModifiedBy>Nijolė Mackevičienė</cp:lastModifiedBy>
  <cp:lastPrinted>2026-02-05T11:25:20Z</cp:lastPrinted>
  <dcterms:created xsi:type="dcterms:W3CDTF">2021-02-03T18:40:37Z</dcterms:created>
  <dcterms:modified xsi:type="dcterms:W3CDTF">2026-02-05T11:25:27Z</dcterms:modified>
</cp:coreProperties>
</file>